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1 - SO 101 - Komunik..." sheetId="2" r:id="rId2"/>
    <sheet name="SO 125 - SO 125 - Chodník..." sheetId="3" r:id="rId3"/>
    <sheet name="SO 801 - SO 801 - Vegetač..." sheetId="4" r:id="rId4"/>
    <sheet name="SO 901 - SO 901 - DIO  - ..." sheetId="5" r:id="rId5"/>
    <sheet name="SO VON - SO VON - Vedlejš..." sheetId="6" r:id="rId6"/>
    <sheet name="Pokyny pro vyplnění" sheetId="7" r:id="rId7"/>
  </sheets>
  <definedNames>
    <definedName name="_xlnm.Print_Area" localSheetId="0">'Rekapitulace stavby'!$D$4:$AO$33,'Rekapitulace stavby'!$C$39:$AQ$62</definedName>
    <definedName name="_xlnm.Print_Titles" localSheetId="0">'Rekapitulace stavby'!$49:$49</definedName>
    <definedName name="_xlnm._FilterDatabase" localSheetId="1" hidden="1">'SO 101 - SO 101 - Komunik...'!$C$91:$K$445</definedName>
    <definedName name="_xlnm.Print_Area" localSheetId="1">'SO 101 - SO 101 - Komunik...'!$C$4:$J$38,'SO 101 - SO 101 - Komunik...'!$C$44:$J$71,'SO 101 - SO 101 - Komunik...'!$C$77:$K$445</definedName>
    <definedName name="_xlnm.Print_Titles" localSheetId="1">'SO 101 - SO 101 - Komunik...'!$91:$91</definedName>
    <definedName name="_xlnm._FilterDatabase" localSheetId="2" hidden="1">'SO 125 - SO 125 - Chodník...'!$C$94:$K$231</definedName>
    <definedName name="_xlnm.Print_Area" localSheetId="2">'SO 125 - SO 125 - Chodník...'!$C$4:$J$38,'SO 125 - SO 125 - Chodník...'!$C$44:$J$74,'SO 125 - SO 125 - Chodník...'!$C$80:$K$231</definedName>
    <definedName name="_xlnm.Print_Titles" localSheetId="2">'SO 125 - SO 125 - Chodník...'!$94:$94</definedName>
    <definedName name="_xlnm._FilterDatabase" localSheetId="3" hidden="1">'SO 801 - SO 801 - Vegetač...'!$C$86:$K$146</definedName>
    <definedName name="_xlnm.Print_Area" localSheetId="3">'SO 801 - SO 801 - Vegetač...'!$C$4:$J$38,'SO 801 - SO 801 - Vegetač...'!$C$44:$J$66,'SO 801 - SO 801 - Vegetač...'!$C$72:$K$146</definedName>
    <definedName name="_xlnm.Print_Titles" localSheetId="3">'SO 801 - SO 801 - Vegetač...'!$86:$86</definedName>
    <definedName name="_xlnm._FilterDatabase" localSheetId="4" hidden="1">'SO 901 - SO 901 - DIO  - ...'!$C$87:$K$113</definedName>
    <definedName name="_xlnm.Print_Area" localSheetId="4">'SO 901 - SO 901 - DIO  - ...'!$C$4:$J$38,'SO 901 - SO 901 - DIO  - ...'!$C$44:$J$67,'SO 901 - SO 901 - DIO  - ...'!$C$73:$K$113</definedName>
    <definedName name="_xlnm.Print_Titles" localSheetId="4">'SO 901 - SO 901 - DIO  - ...'!$87:$87</definedName>
    <definedName name="_xlnm._FilterDatabase" localSheetId="5" hidden="1">'SO VON - SO VON - Vedlejš...'!$C$88:$K$127</definedName>
    <definedName name="_xlnm.Print_Area" localSheetId="5">'SO VON - SO VON - Vedlejš...'!$C$4:$J$38,'SO VON - SO VON - Vedlejš...'!$C$44:$J$68,'SO VON - SO VON - Vedlejš...'!$C$74:$K$127</definedName>
    <definedName name="_xlnm.Print_Titles" localSheetId="5">'SO VON - SO VON - Vedlejš...'!$88:$88</definedName>
    <definedName name="_xlnm.Print_Area" localSheetId="6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1"/>
  <c r="AX61"/>
  <c i="6"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7"/>
  <c r="BI121"/>
  <c r="BH121"/>
  <c r="BG121"/>
  <c r="BF121"/>
  <c r="T121"/>
  <c r="R121"/>
  <c r="P121"/>
  <c r="BK121"/>
  <c r="J121"/>
  <c r="BE121"/>
  <c r="BI118"/>
  <c r="BH118"/>
  <c r="BG118"/>
  <c r="BF118"/>
  <c r="T118"/>
  <c r="T117"/>
  <c r="R118"/>
  <c r="R117"/>
  <c r="P118"/>
  <c r="P117"/>
  <c r="BK118"/>
  <c r="BK117"/>
  <c r="J117"/>
  <c r="J118"/>
  <c r="BE118"/>
  <c r="J66"/>
  <c r="BI113"/>
  <c r="BH113"/>
  <c r="BG113"/>
  <c r="BF113"/>
  <c r="T113"/>
  <c r="T112"/>
  <c r="R113"/>
  <c r="R112"/>
  <c r="P113"/>
  <c r="P112"/>
  <c r="BK113"/>
  <c r="BK112"/>
  <c r="J112"/>
  <c r="J113"/>
  <c r="BE113"/>
  <c r="J65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64"/>
  <c r="BI103"/>
  <c r="BH103"/>
  <c r="BG103"/>
  <c r="BF103"/>
  <c r="T103"/>
  <c r="R103"/>
  <c r="P103"/>
  <c r="BK103"/>
  <c r="J103"/>
  <c r="BE103"/>
  <c r="BI101"/>
  <c r="BH101"/>
  <c r="BG101"/>
  <c r="BF101"/>
  <c r="T101"/>
  <c r="T100"/>
  <c r="R101"/>
  <c r="R100"/>
  <c r="P101"/>
  <c r="P100"/>
  <c r="BK101"/>
  <c r="BK100"/>
  <c r="J100"/>
  <c r="J101"/>
  <c r="BE101"/>
  <c r="J63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6"/>
  <c i="1" r="BD61"/>
  <c i="6" r="BH92"/>
  <c r="F35"/>
  <c i="1" r="BC61"/>
  <c i="6" r="BG92"/>
  <c r="F34"/>
  <c i="1" r="BB61"/>
  <c i="6" r="BF92"/>
  <c r="J33"/>
  <c i="1" r="AW61"/>
  <c i="6" r="F33"/>
  <c i="1" r="BA61"/>
  <c i="6" r="T92"/>
  <c r="T91"/>
  <c r="T90"/>
  <c r="T89"/>
  <c r="R92"/>
  <c r="R91"/>
  <c r="R90"/>
  <c r="R89"/>
  <c r="P92"/>
  <c r="P91"/>
  <c r="P90"/>
  <c r="P89"/>
  <c i="1" r="AU61"/>
  <c i="6" r="BK92"/>
  <c r="BK91"/>
  <c r="J91"/>
  <c r="BK90"/>
  <c r="J90"/>
  <c r="BK89"/>
  <c r="J89"/>
  <c r="J60"/>
  <c r="J29"/>
  <c i="1" r="AG61"/>
  <c i="6" r="J92"/>
  <c r="BE92"/>
  <c r="J32"/>
  <c i="1" r="AV61"/>
  <c i="6" r="F32"/>
  <c i="1" r="AZ61"/>
  <c i="6" r="J62"/>
  <c r="J61"/>
  <c r="F83"/>
  <c r="E81"/>
  <c r="F53"/>
  <c r="E51"/>
  <c r="J38"/>
  <c r="J23"/>
  <c r="E23"/>
  <c r="J85"/>
  <c r="J55"/>
  <c r="J22"/>
  <c r="J20"/>
  <c r="E20"/>
  <c r="F86"/>
  <c r="F56"/>
  <c r="J19"/>
  <c r="J17"/>
  <c r="E17"/>
  <c r="F85"/>
  <c r="F55"/>
  <c r="J16"/>
  <c r="J14"/>
  <c r="J83"/>
  <c r="J53"/>
  <c r="E7"/>
  <c r="E77"/>
  <c r="E47"/>
  <c i="1" r="AY59"/>
  <c r="AX59"/>
  <c i="5" r="BI113"/>
  <c r="BH113"/>
  <c r="BG113"/>
  <c r="BF113"/>
  <c r="T113"/>
  <c r="T112"/>
  <c r="R113"/>
  <c r="R112"/>
  <c r="P113"/>
  <c r="P112"/>
  <c r="BK113"/>
  <c r="BK112"/>
  <c r="J112"/>
  <c r="J113"/>
  <c r="BE113"/>
  <c r="J66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64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4"/>
  <c r="BH94"/>
  <c r="BG94"/>
  <c r="BF94"/>
  <c r="T94"/>
  <c r="T93"/>
  <c r="R94"/>
  <c r="R93"/>
  <c r="P94"/>
  <c r="P93"/>
  <c r="BK94"/>
  <c r="BK93"/>
  <c r="J93"/>
  <c r="J94"/>
  <c r="BE94"/>
  <c r="J63"/>
  <c r="BI91"/>
  <c r="F36"/>
  <c i="1" r="BD59"/>
  <c i="5" r="BH91"/>
  <c r="F35"/>
  <c i="1" r="BC59"/>
  <c i="5" r="BG91"/>
  <c r="F34"/>
  <c i="1" r="BB59"/>
  <c i="5" r="BF91"/>
  <c r="J33"/>
  <c i="1" r="AW59"/>
  <c i="5" r="F33"/>
  <c i="1" r="BA59"/>
  <c i="5" r="T91"/>
  <c r="T90"/>
  <c r="T89"/>
  <c r="T88"/>
  <c r="R91"/>
  <c r="R90"/>
  <c r="R89"/>
  <c r="R88"/>
  <c r="P91"/>
  <c r="P90"/>
  <c r="P89"/>
  <c r="P88"/>
  <c i="1" r="AU59"/>
  <c i="5" r="BK91"/>
  <c r="BK90"/>
  <c r="J90"/>
  <c r="BK89"/>
  <c r="J89"/>
  <c r="BK88"/>
  <c r="J88"/>
  <c r="J60"/>
  <c r="J29"/>
  <c i="1" r="AG59"/>
  <c i="5" r="J91"/>
  <c r="BE91"/>
  <c r="J32"/>
  <c i="1" r="AV59"/>
  <c i="5" r="F32"/>
  <c i="1" r="AZ59"/>
  <c i="5" r="J62"/>
  <c r="J61"/>
  <c r="F82"/>
  <c r="E80"/>
  <c r="F53"/>
  <c r="E51"/>
  <c r="J38"/>
  <c r="J23"/>
  <c r="E23"/>
  <c r="J84"/>
  <c r="J55"/>
  <c r="J22"/>
  <c r="J20"/>
  <c r="E20"/>
  <c r="F85"/>
  <c r="F56"/>
  <c r="J19"/>
  <c r="J17"/>
  <c r="E17"/>
  <c r="F84"/>
  <c r="F55"/>
  <c r="J16"/>
  <c r="J14"/>
  <c r="J82"/>
  <c r="J53"/>
  <c r="E7"/>
  <c r="E76"/>
  <c r="E47"/>
  <c i="1" r="AY57"/>
  <c r="AX57"/>
  <c i="4" r="BI146"/>
  <c r="BH146"/>
  <c r="BG146"/>
  <c r="BF146"/>
  <c r="T146"/>
  <c r="T145"/>
  <c r="R146"/>
  <c r="R145"/>
  <c r="P146"/>
  <c r="P145"/>
  <c r="BK146"/>
  <c r="BK145"/>
  <c r="J145"/>
  <c r="J146"/>
  <c r="BE146"/>
  <c r="J65"/>
  <c r="BI143"/>
  <c r="BH143"/>
  <c r="BG143"/>
  <c r="BF143"/>
  <c r="T143"/>
  <c r="R143"/>
  <c r="P143"/>
  <c r="BK143"/>
  <c r="J143"/>
  <c r="BE143"/>
  <c r="BI141"/>
  <c r="BH141"/>
  <c r="BG141"/>
  <c r="BF141"/>
  <c r="T141"/>
  <c r="T140"/>
  <c r="R141"/>
  <c r="R140"/>
  <c r="P141"/>
  <c r="P140"/>
  <c r="BK141"/>
  <c r="BK140"/>
  <c r="J140"/>
  <c r="J141"/>
  <c r="BE141"/>
  <c r="J64"/>
  <c r="BI137"/>
  <c r="BH137"/>
  <c r="BG137"/>
  <c r="BF137"/>
  <c r="T137"/>
  <c r="T136"/>
  <c r="R137"/>
  <c r="R136"/>
  <c r="P137"/>
  <c r="P136"/>
  <c r="BK137"/>
  <c r="BK136"/>
  <c r="J136"/>
  <c r="J137"/>
  <c r="BE137"/>
  <c r="J63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90"/>
  <c r="F36"/>
  <c i="1" r="BD57"/>
  <c i="4" r="BH90"/>
  <c r="F35"/>
  <c i="1" r="BC57"/>
  <c i="4" r="BG90"/>
  <c r="F34"/>
  <c i="1" r="BB57"/>
  <c i="4" r="BF90"/>
  <c r="J33"/>
  <c i="1" r="AW57"/>
  <c i="4" r="F33"/>
  <c i="1" r="BA57"/>
  <c i="4" r="T90"/>
  <c r="T89"/>
  <c r="T88"/>
  <c r="T87"/>
  <c r="R90"/>
  <c r="R89"/>
  <c r="R88"/>
  <c r="R87"/>
  <c r="P90"/>
  <c r="P89"/>
  <c r="P88"/>
  <c r="P87"/>
  <c i="1" r="AU57"/>
  <c i="4" r="BK90"/>
  <c r="BK89"/>
  <c r="J89"/>
  <c r="BK88"/>
  <c r="J88"/>
  <c r="BK87"/>
  <c r="J87"/>
  <c r="J60"/>
  <c r="J29"/>
  <c i="1" r="AG57"/>
  <c i="4" r="J90"/>
  <c r="BE90"/>
  <c r="J32"/>
  <c i="1" r="AV57"/>
  <c i="4" r="F32"/>
  <c i="1" r="AZ57"/>
  <c i="4" r="J62"/>
  <c r="J61"/>
  <c r="F81"/>
  <c r="E79"/>
  <c r="F53"/>
  <c r="E51"/>
  <c r="J38"/>
  <c r="J23"/>
  <c r="E23"/>
  <c r="J83"/>
  <c r="J55"/>
  <c r="J22"/>
  <c r="J20"/>
  <c r="E20"/>
  <c r="F84"/>
  <c r="F56"/>
  <c r="J19"/>
  <c r="J17"/>
  <c r="E17"/>
  <c r="F83"/>
  <c r="F55"/>
  <c r="J16"/>
  <c r="J14"/>
  <c r="J81"/>
  <c r="J53"/>
  <c r="E7"/>
  <c r="E75"/>
  <c r="E47"/>
  <c i="1" r="AY55"/>
  <c r="AX55"/>
  <c i="3" r="BI231"/>
  <c r="BH231"/>
  <c r="BG231"/>
  <c r="BF231"/>
  <c r="T231"/>
  <c r="R231"/>
  <c r="P231"/>
  <c r="BK231"/>
  <c r="J231"/>
  <c r="BE231"/>
  <c r="BI229"/>
  <c r="BH229"/>
  <c r="BG229"/>
  <c r="BF229"/>
  <c r="T229"/>
  <c r="T228"/>
  <c r="R229"/>
  <c r="R228"/>
  <c r="P229"/>
  <c r="P228"/>
  <c r="BK229"/>
  <c r="BK228"/>
  <c r="J228"/>
  <c r="J229"/>
  <c r="BE229"/>
  <c r="J73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20"/>
  <c r="BH220"/>
  <c r="BG220"/>
  <c r="BF220"/>
  <c r="T220"/>
  <c r="T219"/>
  <c r="R220"/>
  <c r="R219"/>
  <c r="P220"/>
  <c r="P219"/>
  <c r="BK220"/>
  <c r="BK219"/>
  <c r="J219"/>
  <c r="J220"/>
  <c r="BE220"/>
  <c r="J72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71"/>
  <c r="BI214"/>
  <c r="BH214"/>
  <c r="BG214"/>
  <c r="BF214"/>
  <c r="T214"/>
  <c r="T213"/>
  <c r="T212"/>
  <c r="R214"/>
  <c r="R213"/>
  <c r="R212"/>
  <c r="P214"/>
  <c r="P213"/>
  <c r="P212"/>
  <c r="BK214"/>
  <c r="BK213"/>
  <c r="J213"/>
  <c r="BK212"/>
  <c r="J212"/>
  <c r="J214"/>
  <c r="BE214"/>
  <c r="J70"/>
  <c r="J69"/>
  <c r="BI211"/>
  <c r="BH211"/>
  <c r="BG211"/>
  <c r="BF211"/>
  <c r="T211"/>
  <c r="T210"/>
  <c r="R211"/>
  <c r="R210"/>
  <c r="P211"/>
  <c r="P210"/>
  <c r="BK211"/>
  <c r="BK210"/>
  <c r="J210"/>
  <c r="J211"/>
  <c r="BE211"/>
  <c r="J68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8"/>
  <c r="BH188"/>
  <c r="BG188"/>
  <c r="BF188"/>
  <c r="T188"/>
  <c r="T187"/>
  <c r="R188"/>
  <c r="R187"/>
  <c r="P188"/>
  <c r="P187"/>
  <c r="BK188"/>
  <c r="BK187"/>
  <c r="J187"/>
  <c r="J188"/>
  <c r="BE188"/>
  <c r="J67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70"/>
  <c r="BH170"/>
  <c r="BG170"/>
  <c r="BF170"/>
  <c r="T170"/>
  <c r="T169"/>
  <c r="R170"/>
  <c r="R169"/>
  <c r="P170"/>
  <c r="P169"/>
  <c r="BK170"/>
  <c r="BK169"/>
  <c r="J169"/>
  <c r="J170"/>
  <c r="BE170"/>
  <c r="J66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T164"/>
  <c r="R165"/>
  <c r="R164"/>
  <c r="P165"/>
  <c r="P164"/>
  <c r="BK165"/>
  <c r="BK164"/>
  <c r="J164"/>
  <c r="J165"/>
  <c r="BE165"/>
  <c r="J65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T140"/>
  <c r="R141"/>
  <c r="R140"/>
  <c r="P141"/>
  <c r="P140"/>
  <c r="BK141"/>
  <c r="BK140"/>
  <c r="J140"/>
  <c r="J141"/>
  <c r="BE141"/>
  <c r="J64"/>
  <c r="BI138"/>
  <c r="BH138"/>
  <c r="BG138"/>
  <c r="BF138"/>
  <c r="T138"/>
  <c r="T137"/>
  <c r="R138"/>
  <c r="R137"/>
  <c r="P138"/>
  <c r="P137"/>
  <c r="BK138"/>
  <c r="BK137"/>
  <c r="J137"/>
  <c r="J138"/>
  <c r="BE138"/>
  <c r="J63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F36"/>
  <c i="1" r="BD55"/>
  <c i="3" r="BH98"/>
  <c r="F35"/>
  <c i="1" r="BC55"/>
  <c i="3" r="BG98"/>
  <c r="F34"/>
  <c i="1" r="BB55"/>
  <c i="3" r="BF98"/>
  <c r="J33"/>
  <c i="1" r="AW55"/>
  <c i="3" r="F33"/>
  <c i="1" r="BA55"/>
  <c i="3" r="T98"/>
  <c r="T97"/>
  <c r="T96"/>
  <c r="T95"/>
  <c r="R98"/>
  <c r="R97"/>
  <c r="R96"/>
  <c r="R95"/>
  <c r="P98"/>
  <c r="P97"/>
  <c r="P96"/>
  <c r="P95"/>
  <c i="1" r="AU55"/>
  <c i="3" r="BK98"/>
  <c r="BK97"/>
  <c r="J97"/>
  <c r="BK96"/>
  <c r="J96"/>
  <c r="BK95"/>
  <c r="J95"/>
  <c r="J60"/>
  <c r="J29"/>
  <c i="1" r="AG55"/>
  <c i="3" r="J98"/>
  <c r="BE98"/>
  <c r="J32"/>
  <c i="1" r="AV55"/>
  <c i="3" r="F32"/>
  <c i="1" r="AZ55"/>
  <c i="3" r="J62"/>
  <c r="J61"/>
  <c r="F89"/>
  <c r="E87"/>
  <c r="F53"/>
  <c r="E51"/>
  <c r="J38"/>
  <c r="J23"/>
  <c r="E23"/>
  <c r="J91"/>
  <c r="J55"/>
  <c r="J22"/>
  <c r="J20"/>
  <c r="E20"/>
  <c r="F92"/>
  <c r="F56"/>
  <c r="J19"/>
  <c r="J17"/>
  <c r="E17"/>
  <c r="F91"/>
  <c r="F55"/>
  <c r="J16"/>
  <c r="J14"/>
  <c r="J89"/>
  <c r="J53"/>
  <c r="E7"/>
  <c r="E83"/>
  <c r="E47"/>
  <c i="1" r="AY53"/>
  <c r="AX53"/>
  <c i="2" r="BI442"/>
  <c r="BH442"/>
  <c r="BG442"/>
  <c r="BF442"/>
  <c r="T442"/>
  <c r="T441"/>
  <c r="T440"/>
  <c r="R442"/>
  <c r="R441"/>
  <c r="R440"/>
  <c r="P442"/>
  <c r="P441"/>
  <c r="P440"/>
  <c r="BK442"/>
  <c r="BK441"/>
  <c r="J441"/>
  <c r="BK440"/>
  <c r="J440"/>
  <c r="J442"/>
  <c r="BE442"/>
  <c r="J70"/>
  <c r="J69"/>
  <c r="BI439"/>
  <c r="BH439"/>
  <c r="BG439"/>
  <c r="BF439"/>
  <c r="T439"/>
  <c r="T438"/>
  <c r="R439"/>
  <c r="R438"/>
  <c r="P439"/>
  <c r="P438"/>
  <c r="BK439"/>
  <c r="BK438"/>
  <c r="J438"/>
  <c r="J439"/>
  <c r="BE439"/>
  <c r="J68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21"/>
  <c r="BH421"/>
  <c r="BG421"/>
  <c r="BF421"/>
  <c r="T421"/>
  <c r="R421"/>
  <c r="P421"/>
  <c r="BK421"/>
  <c r="J421"/>
  <c r="BE421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5"/>
  <c r="BH415"/>
  <c r="BG415"/>
  <c r="BF415"/>
  <c r="T415"/>
  <c r="T414"/>
  <c r="R415"/>
  <c r="R414"/>
  <c r="P415"/>
  <c r="P414"/>
  <c r="BK415"/>
  <c r="BK414"/>
  <c r="J414"/>
  <c r="J415"/>
  <c r="BE415"/>
  <c r="J67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5"/>
  <c r="BH405"/>
  <c r="BG405"/>
  <c r="BF405"/>
  <c r="T405"/>
  <c r="R405"/>
  <c r="P405"/>
  <c r="BK405"/>
  <c r="J405"/>
  <c r="BE405"/>
  <c r="BI403"/>
  <c r="BH403"/>
  <c r="BG403"/>
  <c r="BF403"/>
  <c r="T403"/>
  <c r="R403"/>
  <c r="P403"/>
  <c r="BK403"/>
  <c r="J403"/>
  <c r="BE403"/>
  <c r="BI401"/>
  <c r="BH401"/>
  <c r="BG401"/>
  <c r="BF401"/>
  <c r="T401"/>
  <c r="R401"/>
  <c r="P401"/>
  <c r="BK401"/>
  <c r="J401"/>
  <c r="BE401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3"/>
  <c r="BH393"/>
  <c r="BG393"/>
  <c r="BF393"/>
  <c r="T393"/>
  <c r="R393"/>
  <c r="P393"/>
  <c r="BK393"/>
  <c r="J393"/>
  <c r="BE393"/>
  <c r="BI389"/>
  <c r="BH389"/>
  <c r="BG389"/>
  <c r="BF389"/>
  <c r="T389"/>
  <c r="R389"/>
  <c r="P389"/>
  <c r="BK389"/>
  <c r="J389"/>
  <c r="BE389"/>
  <c r="BI385"/>
  <c r="BH385"/>
  <c r="BG385"/>
  <c r="BF385"/>
  <c r="T385"/>
  <c r="R385"/>
  <c r="P385"/>
  <c r="BK385"/>
  <c r="J385"/>
  <c r="BE385"/>
  <c r="BI383"/>
  <c r="BH383"/>
  <c r="BG383"/>
  <c r="BF383"/>
  <c r="T383"/>
  <c r="R383"/>
  <c r="P383"/>
  <c r="BK383"/>
  <c r="J383"/>
  <c r="BE383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71"/>
  <c r="BH371"/>
  <c r="BG371"/>
  <c r="BF371"/>
  <c r="T371"/>
  <c r="R371"/>
  <c r="P371"/>
  <c r="BK371"/>
  <c r="J371"/>
  <c r="BE371"/>
  <c r="BI370"/>
  <c r="BH370"/>
  <c r="BG370"/>
  <c r="BF370"/>
  <c r="T370"/>
  <c r="R370"/>
  <c r="P370"/>
  <c r="BK370"/>
  <c r="J370"/>
  <c r="BE370"/>
  <c r="BI368"/>
  <c r="BH368"/>
  <c r="BG368"/>
  <c r="BF368"/>
  <c r="T368"/>
  <c r="R368"/>
  <c r="P368"/>
  <c r="BK368"/>
  <c r="J368"/>
  <c r="BE368"/>
  <c r="BI367"/>
  <c r="BH367"/>
  <c r="BG367"/>
  <c r="BF367"/>
  <c r="T367"/>
  <c r="R367"/>
  <c r="P367"/>
  <c r="BK367"/>
  <c r="J367"/>
  <c r="BE367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55"/>
  <c r="BH355"/>
  <c r="BG355"/>
  <c r="BF355"/>
  <c r="T355"/>
  <c r="R355"/>
  <c r="P355"/>
  <c r="BK355"/>
  <c r="J355"/>
  <c r="BE355"/>
  <c r="BI350"/>
  <c r="BH350"/>
  <c r="BG350"/>
  <c r="BF350"/>
  <c r="T350"/>
  <c r="R350"/>
  <c r="P350"/>
  <c r="BK350"/>
  <c r="J350"/>
  <c r="BE350"/>
  <c r="BI346"/>
  <c r="BH346"/>
  <c r="BG346"/>
  <c r="BF346"/>
  <c r="T346"/>
  <c r="R346"/>
  <c r="P346"/>
  <c r="BK346"/>
  <c r="J346"/>
  <c r="BE346"/>
  <c r="BI344"/>
  <c r="BH344"/>
  <c r="BG344"/>
  <c r="BF344"/>
  <c r="T344"/>
  <c r="R344"/>
  <c r="P344"/>
  <c r="BK344"/>
  <c r="J344"/>
  <c r="BE344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29"/>
  <c r="BH329"/>
  <c r="BG329"/>
  <c r="BF329"/>
  <c r="T329"/>
  <c r="R329"/>
  <c r="P329"/>
  <c r="BK329"/>
  <c r="J329"/>
  <c r="BE329"/>
  <c r="BI328"/>
  <c r="BH328"/>
  <c r="BG328"/>
  <c r="BF328"/>
  <c r="T328"/>
  <c r="R328"/>
  <c r="P328"/>
  <c r="BK328"/>
  <c r="J328"/>
  <c r="BE328"/>
  <c r="BI323"/>
  <c r="BH323"/>
  <c r="BG323"/>
  <c r="BF323"/>
  <c r="T323"/>
  <c r="R323"/>
  <c r="P323"/>
  <c r="BK323"/>
  <c r="J323"/>
  <c r="BE323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T302"/>
  <c r="R303"/>
  <c r="R302"/>
  <c r="P303"/>
  <c r="P302"/>
  <c r="BK303"/>
  <c r="BK302"/>
  <c r="J302"/>
  <c r="J303"/>
  <c r="BE303"/>
  <c r="J66"/>
  <c r="BI299"/>
  <c r="BH299"/>
  <c r="BG299"/>
  <c r="BF299"/>
  <c r="T299"/>
  <c r="R299"/>
  <c r="P299"/>
  <c r="BK299"/>
  <c r="J299"/>
  <c r="BE299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R294"/>
  <c r="P294"/>
  <c r="BK294"/>
  <c r="J294"/>
  <c r="BE294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3"/>
  <c r="BH273"/>
  <c r="BG273"/>
  <c r="BF273"/>
  <c r="T273"/>
  <c r="R273"/>
  <c r="P273"/>
  <c r="BK273"/>
  <c r="J273"/>
  <c r="BE273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1"/>
  <c r="BH261"/>
  <c r="BG261"/>
  <c r="BF261"/>
  <c r="T261"/>
  <c r="R261"/>
  <c r="P261"/>
  <c r="BK261"/>
  <c r="J261"/>
  <c r="BE26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9"/>
  <c r="BH239"/>
  <c r="BG239"/>
  <c r="BF239"/>
  <c r="T239"/>
  <c r="T238"/>
  <c r="R239"/>
  <c r="R238"/>
  <c r="P239"/>
  <c r="P238"/>
  <c r="BK239"/>
  <c r="BK238"/>
  <c r="J238"/>
  <c r="J239"/>
  <c r="BE239"/>
  <c r="J65"/>
  <c r="BI235"/>
  <c r="BH235"/>
  <c r="BG235"/>
  <c r="BF235"/>
  <c r="T235"/>
  <c r="R235"/>
  <c r="P235"/>
  <c r="BK235"/>
  <c r="J235"/>
  <c r="BE235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T207"/>
  <c r="R208"/>
  <c r="R207"/>
  <c r="P208"/>
  <c r="P207"/>
  <c r="BK208"/>
  <c r="BK207"/>
  <c r="J207"/>
  <c r="J208"/>
  <c r="BE208"/>
  <c r="J64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0"/>
  <c r="BH200"/>
  <c r="BG200"/>
  <c r="BF200"/>
  <c r="T200"/>
  <c r="T199"/>
  <c r="R200"/>
  <c r="R199"/>
  <c r="P200"/>
  <c r="P199"/>
  <c r="BK200"/>
  <c r="BK199"/>
  <c r="J199"/>
  <c r="J200"/>
  <c r="BE200"/>
  <c r="J63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6"/>
  <c i="1" r="BD53"/>
  <c i="2" r="BH95"/>
  <c r="F35"/>
  <c i="1" r="BC53"/>
  <c i="2" r="BG95"/>
  <c r="F34"/>
  <c i="1" r="BB53"/>
  <c i="2" r="BF95"/>
  <c r="J33"/>
  <c i="1" r="AW53"/>
  <c i="2" r="F33"/>
  <c i="1" r="BA53"/>
  <c i="2" r="T95"/>
  <c r="T94"/>
  <c r="T93"/>
  <c r="T92"/>
  <c r="R95"/>
  <c r="R94"/>
  <c r="R93"/>
  <c r="R92"/>
  <c r="P95"/>
  <c r="P94"/>
  <c r="P93"/>
  <c r="P92"/>
  <c i="1" r="AU53"/>
  <c i="2" r="BK95"/>
  <c r="BK94"/>
  <c r="J94"/>
  <c r="BK93"/>
  <c r="J93"/>
  <c r="BK92"/>
  <c r="J92"/>
  <c r="J60"/>
  <c r="J29"/>
  <c i="1" r="AG53"/>
  <c i="2" r="J95"/>
  <c r="BE95"/>
  <c r="J32"/>
  <c i="1" r="AV53"/>
  <c i="2" r="F32"/>
  <c i="1" r="AZ53"/>
  <c i="2" r="J62"/>
  <c r="J61"/>
  <c r="F86"/>
  <c r="E84"/>
  <c r="F53"/>
  <c r="E51"/>
  <c r="J38"/>
  <c r="J23"/>
  <c r="E23"/>
  <c r="J88"/>
  <c r="J55"/>
  <c r="J22"/>
  <c r="J20"/>
  <c r="E20"/>
  <c r="F89"/>
  <c r="F56"/>
  <c r="J19"/>
  <c r="J17"/>
  <c r="E17"/>
  <c r="F88"/>
  <c r="F55"/>
  <c r="J16"/>
  <c r="J14"/>
  <c r="J86"/>
  <c r="J53"/>
  <c r="E7"/>
  <c r="E80"/>
  <c r="E47"/>
  <c i="1" r="BD60"/>
  <c r="BC60"/>
  <c r="BB60"/>
  <c r="BA60"/>
  <c r="AZ60"/>
  <c r="AY60"/>
  <c r="AX60"/>
  <c r="AW60"/>
  <c r="AV60"/>
  <c r="AU60"/>
  <c r="AT60"/>
  <c r="AS60"/>
  <c r="AG60"/>
  <c r="BD58"/>
  <c r="BC58"/>
  <c r="BB58"/>
  <c r="BA58"/>
  <c r="AZ58"/>
  <c r="AY58"/>
  <c r="AX58"/>
  <c r="AW58"/>
  <c r="AV58"/>
  <c r="AU58"/>
  <c r="AT58"/>
  <c r="AS58"/>
  <c r="AG58"/>
  <c r="BD56"/>
  <c r="BC56"/>
  <c r="BB56"/>
  <c r="BA56"/>
  <c r="AZ56"/>
  <c r="AY56"/>
  <c r="AX56"/>
  <c r="AW56"/>
  <c r="AV56"/>
  <c r="AU56"/>
  <c r="AT56"/>
  <c r="AS56"/>
  <c r="AG56"/>
  <c r="BD54"/>
  <c r="BC54"/>
  <c r="BB54"/>
  <c r="BA54"/>
  <c r="AZ54"/>
  <c r="AY54"/>
  <c r="AX54"/>
  <c r="AW54"/>
  <c r="AV54"/>
  <c r="AU54"/>
  <c r="AT54"/>
  <c r="AS54"/>
  <c r="AG54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1"/>
  <c r="AN61"/>
  <c r="AN60"/>
  <c r="AT59"/>
  <c r="AN59"/>
  <c r="AN58"/>
  <c r="AT57"/>
  <c r="AN57"/>
  <c r="AN56"/>
  <c r="AT55"/>
  <c r="AN55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<sst xmlns="http://schemas.openxmlformats.org/spreadsheetml/2006/main">
  <si>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</si>
  <si>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</si>
  <si>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</si>
  <si>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</si>
  <si>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</si>
  <si>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</si>
  <si>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</si>
  <si>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{fe398d48-52c5-403d-ae49-786a77a24a3c}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</si>
  <si>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</si>
  <si>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</si>
  <si>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</si>
  <si>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</si>
  <si>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</si>
  <si>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</si>
  <si>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</si>
  <si>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</si>
  <si>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Nuselska-3etapa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</si>
  <si>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</si>
  <si>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</si>
  <si>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Nuselská, Praha 4, č.akce 999055</t>
  </si>
  <si>
    <t>KSO:</t>
  </si>
  <si>
    <t/>
  </si>
  <si>
    <t>CC-CZ:</t>
  </si>
  <si>
    <t>Místo:</t>
  </si>
  <si>
    <t xml:space="preserve"> </t>
  </si>
  <si>
    <t>Datum:</t>
  </si>
  <si>
    <t>13.6.2017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</si>
  <si>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</si>
  <si>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</si>
  <si>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</si>
  <si>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</si>
  <si>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</si>
  <si>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</si>
  <si>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</si>
  <si>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</si>
  <si>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</si>
  <si>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</si>
  <si>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</si>
  <si>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</si>
  <si>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</si>
  <si>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</si>
  <si>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</si>
  <si>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</si>
  <si>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</si>
  <si>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</si>
  <si>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</si>
  <si>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</si>
  <si>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</si>
  <si>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</si>
  <si>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</si>
  <si>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</si>
  <si>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</si>
  <si>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</si>
  <si>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</si>
  <si>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</si>
  <si>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</si>
  <si>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</si>
  <si>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</si>
  <si>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</si>
  <si>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</si>
  <si>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</si>
  <si>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</si>
  <si>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</si>
  <si>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</si>
  <si>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</si>
  <si>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</si>
  <si>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</si>
  <si>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</si>
  <si>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</si>
  <si>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</si>
  <si>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</si>
  <si>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</si>
  <si>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</si>
  <si>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</si>
  <si>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101 - Komunikace - 3.etapa</t>
  </si>
  <si>
    <t>STA</t>
  </si>
  <si>
    <t>1</t>
  </si>
  <si>
    <t>{7143abde-66eb-4c77-862f-cdc8cd49761b}</t>
  </si>
  <si>
    <t>822 2</t>
  </si>
  <si>
    <t>2</t>
  </si>
  <si>
    <t>/</t>
  </si>
  <si>
    <t>Soupis</t>
  </si>
  <si>
    <t>{71ea4587-572c-4e76-827b-a15389cb60da}</t>
  </si>
  <si>
    <t>SO 125</t>
  </si>
  <si>
    <t xml:space="preserve">SO 125 - Chodníky a vjezdy  3.etapa</t>
  </si>
  <si>
    <t>{41ffe0d1-68a3-484a-b072-06792cec6836}</t>
  </si>
  <si>
    <t>822 29</t>
  </si>
  <si>
    <t>{f3f972e8-a78c-42fb-843f-2a0f5149d991}</t>
  </si>
  <si>
    <t>SO 801</t>
  </si>
  <si>
    <t xml:space="preserve">SO 801 - Vegetační úpravy  - 3.etapa</t>
  </si>
  <si>
    <t>{956caf18-2ae3-488a-93d7-4467b4aa1c93}</t>
  </si>
  <si>
    <t>{bd68ed1c-c904-4fb7-932a-5e40f6bcac4d}</t>
  </si>
  <si>
    <t>SO 901</t>
  </si>
  <si>
    <t xml:space="preserve">SO 901 - DIO  - 3.etapa</t>
  </si>
  <si>
    <t>{b5fa73ec-e20f-455f-b4f1-2f1c41aae088}</t>
  </si>
  <si>
    <t>{aed1a26f-5ed6-4102-bbde-65be37b6e9dc}</t>
  </si>
  <si>
    <t>SO VON</t>
  </si>
  <si>
    <t>SO VON - Vedlejší a ostatní náklady - 3.etapa</t>
  </si>
  <si>
    <t>{3c632667-0a0d-4a31-b905-6bad3be51b66}</t>
  </si>
  <si>
    <t>{7a0723c5-8f9c-4cbe-87a0-1b339cb51b4c}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</si>
  <si>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</si>
  <si>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</si>
  <si>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</si>
  <si>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</si>
  <si>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</si>
  <si>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</si>
  <si>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</si>
  <si>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SO 101 - Komunikace - 3.etapa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</si>
  <si>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</si>
  <si>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</si>
  <si>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</si>
  <si>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</si>
  <si>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</si>
  <si>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</si>
  <si>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</si>
  <si>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</si>
  <si>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</si>
  <si>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</si>
  <si>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</si>
  <si>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</si>
  <si>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</si>
  <si>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</si>
  <si>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</si>
  <si>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</si>
  <si>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</si>
  <si>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</si>
  <si>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</si>
  <si>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</si>
  <si>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</si>
  <si>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</si>
  <si>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</si>
  <si>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</si>
  <si>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</si>
  <si>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</si>
  <si>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</si>
  <si>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</si>
  <si>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</si>
  <si>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</si>
  <si>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</si>
  <si>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</si>
  <si>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</si>
  <si>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</si>
  <si>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</si>
  <si>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113106511</t>
  </si>
  <si>
    <t>Rozebrání dlažeb vozovek pl přes 200 m2 z velkých kostek do lože z kameniva</t>
  </si>
  <si>
    <t>m2</t>
  </si>
  <si>
    <t>CS ÚRS 2017 01</t>
  </si>
  <si>
    <t>4</t>
  </si>
  <si>
    <t>-618815966</t>
  </si>
  <si>
    <t>VV</t>
  </si>
  <si>
    <t>"dlažba" 22,1</t>
  </si>
  <si>
    <t>113154255</t>
  </si>
  <si>
    <t>Frézování živičného krytu tl 200 mm pruh š 1 m pl do 1000 m2 s překážkami v trase</t>
  </si>
  <si>
    <t>-1702448654</t>
  </si>
  <si>
    <t xml:space="preserve">"tl.150 mm"  2490,8</t>
  </si>
  <si>
    <t>3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</si>
  <si>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</si>
  <si>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</si>
  <si>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</si>
  <si>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-815916729</t>
  </si>
  <si>
    <t>279,9+107,84+33,9+29+8+322,8+58,3+25,7</t>
  </si>
  <si>
    <t>115101201</t>
  </si>
  <si>
    <t>Čerpání vody na dopravní výšku do 10 m průměrný přítok do 500 l/min</t>
  </si>
  <si>
    <t>hod</t>
  </si>
  <si>
    <t>1930596499</t>
  </si>
  <si>
    <t xml:space="preserve">"odhad"  8*7</t>
  </si>
  <si>
    <t>5</t>
  </si>
  <si>
    <t>115101301</t>
  </si>
  <si>
    <t>Pohotovost čerpací soupravy pro dopravní výšku do 10 m přítok do 500 l/min</t>
  </si>
  <si>
    <t>den</t>
  </si>
  <si>
    <t>1879335442</t>
  </si>
  <si>
    <t>6</t>
  </si>
  <si>
    <t>119001423</t>
  </si>
  <si>
    <t>Dočasné zajištění kabelů a kabelových tratí z více než 6 volně ložených kabelů</t>
  </si>
  <si>
    <t>1048233006</t>
  </si>
  <si>
    <t>"odhad" 426.0</t>
  </si>
  <si>
    <t>7</t>
  </si>
  <si>
    <t>120001101</t>
  </si>
  <si>
    <t>Příplatek k cenám vykopávek za ztížení vykopávky v blízkosti podzemního vedení nebo výbušnin v horninách jakékoliv třídy</t>
  </si>
  <si>
    <t>m3</t>
  </si>
  <si>
    <t>1120460139</t>
  </si>
  <si>
    <t xml:space="preserve">"odhad  20% objemu výkopů" </t>
  </si>
  <si>
    <t>(1342,373+1094,783+155,4+208,0+216.0+648,0)*0,2</t>
  </si>
  <si>
    <t>8</t>
  </si>
  <si>
    <t>122302203</t>
  </si>
  <si>
    <t>Odkopávky a prokopávky nezapažené pro silnice objemu do 5000 m3 v hornině tř. 4</t>
  </si>
  <si>
    <t>1058977445</t>
  </si>
  <si>
    <t>(1802,0+1177,0)*0.55*1.05</t>
  </si>
  <si>
    <t xml:space="preserve">"odpočet fréza a kostky"  -(374.0+4.0)</t>
  </si>
  <si>
    <t>Součet</t>
  </si>
  <si>
    <t>9</t>
  </si>
  <si>
    <t>1224632801</t>
  </si>
  <si>
    <t>"položka bude čerpána se souhlasem investora</t>
  </si>
  <si>
    <t xml:space="preserve">"výměna podloží v tl.350 mm"  (1802,0+1177,0)*0.35*1.05</t>
  </si>
  <si>
    <t>10</t>
  </si>
  <si>
    <t>122302209</t>
  </si>
  <si>
    <t>Příplatek k odkopávkám a prokopávkám pro silnice v hornině tř. 4 za lepivost</t>
  </si>
  <si>
    <t>1529349283</t>
  </si>
  <si>
    <t xml:space="preserve">"30%"  1342,373*0.3</t>
  </si>
  <si>
    <t>11</t>
  </si>
  <si>
    <t>-1349246676</t>
  </si>
  <si>
    <t xml:space="preserve">"30%"  1094,783*0.3</t>
  </si>
  <si>
    <t>12</t>
  </si>
  <si>
    <t>132301102</t>
  </si>
  <si>
    <t>Hloubení rýh š do 600 mm v hornině tř. 4 objemu přes 100 m3</t>
  </si>
  <si>
    <t>765540800</t>
  </si>
  <si>
    <t xml:space="preserve">"trativody"  0.5*0.4*777.0</t>
  </si>
  <si>
    <t>13</t>
  </si>
  <si>
    <t>132301109</t>
  </si>
  <si>
    <t>Příplatek za lepivost k hloubení rýh š do 600 mm v hornině tř. 4</t>
  </si>
  <si>
    <t>273542791</t>
  </si>
  <si>
    <t>155,4*0.3</t>
  </si>
  <si>
    <t>14</t>
  </si>
  <si>
    <t>132301202</t>
  </si>
  <si>
    <t>Hloubení rýh š do 2000 mm v hornině tř. 4 objemu do 1000 m3</t>
  </si>
  <si>
    <t>-748056098</t>
  </si>
  <si>
    <t xml:space="preserve">"pro přípojky"  1.0*2.0*104.0</t>
  </si>
  <si>
    <t>132301209</t>
  </si>
  <si>
    <t>Příplatek za lepivost k hloubení rýh š do 2000 mm v hornině tř. 4</t>
  </si>
  <si>
    <t>1190485370</t>
  </si>
  <si>
    <t>208.0*0.3</t>
  </si>
  <si>
    <t>16</t>
  </si>
  <si>
    <t>133301101</t>
  </si>
  <si>
    <t>Hloubení šachet v hornině tř. 4 objemu do 100 m3</t>
  </si>
  <si>
    <t>-213621568</t>
  </si>
  <si>
    <t xml:space="preserve">"pro napojení a ul.vpusti"  6*4.0*3.0*3.0</t>
  </si>
  <si>
    <t>17</t>
  </si>
  <si>
    <t>-1442374210</t>
  </si>
  <si>
    <t>„oprava stávajících přípojek k uličním vpustem – se souhlasem investora“</t>
  </si>
  <si>
    <t>18*4,0*3,0*3,0</t>
  </si>
  <si>
    <t>18</t>
  </si>
  <si>
    <t>133301109</t>
  </si>
  <si>
    <t>Příplatek za lepivost u hloubení šachet v hornině tř. 4</t>
  </si>
  <si>
    <t>-385026205</t>
  </si>
  <si>
    <t>216.0*0.3</t>
  </si>
  <si>
    <t>19</t>
  </si>
  <si>
    <t>-1193155939</t>
  </si>
  <si>
    <t>648,0*0,3</t>
  </si>
  <si>
    <t>20</t>
  </si>
  <si>
    <t>151101101</t>
  </si>
  <si>
    <t>Zřízení příložného pažení a rozepření stěn rýh hl do 2 m</t>
  </si>
  <si>
    <t>1976423021</t>
  </si>
  <si>
    <t xml:space="preserve">"rýha pro přípojky"  2.0*104.0*2</t>
  </si>
  <si>
    <t>151101111</t>
  </si>
  <si>
    <t>Odstranění příložného pažení a rozepření stěn rýh hl do 2 m</t>
  </si>
  <si>
    <t>-540719008</t>
  </si>
  <si>
    <t>22</t>
  </si>
  <si>
    <t>151201103</t>
  </si>
  <si>
    <t>Zřízení zátažného pažení a rozepření stěn rýh hl do 8 m</t>
  </si>
  <si>
    <t>-739031325</t>
  </si>
  <si>
    <t xml:space="preserve">"ul.vpusti"  4.0*3.0*4*6</t>
  </si>
  <si>
    <t>23</t>
  </si>
  <si>
    <t>1900457168</t>
  </si>
  <si>
    <t>18*4*4,0*3,0</t>
  </si>
  <si>
    <t>24</t>
  </si>
  <si>
    <t>151201113</t>
  </si>
  <si>
    <t>Odstranění zátažného pažení a rozepření stěn rýh hl do 8 m</t>
  </si>
  <si>
    <t>1346646605</t>
  </si>
  <si>
    <t>25</t>
  </si>
  <si>
    <t>534115444</t>
  </si>
  <si>
    <t>864,0</t>
  </si>
  <si>
    <t>26</t>
  </si>
  <si>
    <t>161101101</t>
  </si>
  <si>
    <t>Svislé přemístění výkopku z horniny tř. 1 až 4 hl výkopu do 2,5 m</t>
  </si>
  <si>
    <t>-1676740877</t>
  </si>
  <si>
    <t>208*0,5+216.0*0.16</t>
  </si>
  <si>
    <t>27</t>
  </si>
  <si>
    <t>-1469364709</t>
  </si>
  <si>
    <t>648,0*0,16</t>
  </si>
  <si>
    <t>28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</si>
  <si>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</si>
  <si>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</si>
  <si>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-436459426</t>
  </si>
  <si>
    <t xml:space="preserve">"na skládku 35 km" </t>
  </si>
  <si>
    <t>1342,373+1094,783+155,4+208.0+216.0</t>
  </si>
  <si>
    <t>29</t>
  </si>
  <si>
    <t>-317236497</t>
  </si>
  <si>
    <t>"na skládku 35km" 648,0</t>
  </si>
  <si>
    <t>30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</si>
  <si>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</si>
  <si>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</si>
  <si>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-1036977862</t>
  </si>
  <si>
    <t xml:space="preserve">"na skládku 35 km"  </t>
  </si>
  <si>
    <t>3016,556*25</t>
  </si>
  <si>
    <t>31</t>
  </si>
  <si>
    <t>-1177281392</t>
  </si>
  <si>
    <t>"na skládku 35km" 648,0*25</t>
  </si>
  <si>
    <t>32</t>
  </si>
  <si>
    <t>171101103</t>
  </si>
  <si>
    <t>Uložení sypaniny z hornin soudržných do násypů zhutněných do 100 % PS</t>
  </si>
  <si>
    <t>2041682898</t>
  </si>
  <si>
    <t xml:space="preserve">"pro potřebu výměny podloží"  (1802,0+1177,0)*0.35*1.05</t>
  </si>
  <si>
    <t>33</t>
  </si>
  <si>
    <t>M</t>
  </si>
  <si>
    <t>583312020</t>
  </si>
  <si>
    <t>štěrkodrť netříděná do 100 mm amfibolit</t>
  </si>
  <si>
    <t>t</t>
  </si>
  <si>
    <t>-860648240</t>
  </si>
  <si>
    <t>1094,783*1.9</t>
  </si>
  <si>
    <t>34</t>
  </si>
  <si>
    <t>171201201</t>
  </si>
  <si>
    <t>Uložení sypaniny na skládky</t>
  </si>
  <si>
    <t>-1587066931</t>
  </si>
  <si>
    <t>"na skládku" 3016,556</t>
  </si>
  <si>
    <t>35</t>
  </si>
  <si>
    <t>1913310043</t>
  </si>
  <si>
    <t>648,0</t>
  </si>
  <si>
    <t>36</t>
  </si>
  <si>
    <t>171201211</t>
  </si>
  <si>
    <t>Uložení sypaniny poplatek za uložení sypaniny na skládce (skládkovné)</t>
  </si>
  <si>
    <t>957572301</t>
  </si>
  <si>
    <t>3016,556*2.0</t>
  </si>
  <si>
    <t>37</t>
  </si>
  <si>
    <t>1589543062</t>
  </si>
  <si>
    <t>648,0*2.0</t>
  </si>
  <si>
    <t>38</t>
  </si>
  <si>
    <t>174101101</t>
  </si>
  <si>
    <t>Zásyp jam, šachet rýh nebo kolem objektů sypaninou se zhutněním</t>
  </si>
  <si>
    <t>-313443451</t>
  </si>
  <si>
    <t>"odhad</t>
  </si>
  <si>
    <t>"rýhy pro přípojky UV" 208.0</t>
  </si>
  <si>
    <t xml:space="preserve">"pro  UV"  216.0</t>
  </si>
  <si>
    <t>39</t>
  </si>
  <si>
    <t>583312000</t>
  </si>
  <si>
    <t>štěrkopísek netříděný zásypový materiál</t>
  </si>
  <si>
    <t>-698905131</t>
  </si>
  <si>
    <t>424.0*1.9</t>
  </si>
  <si>
    <t>40</t>
  </si>
  <si>
    <t>1780509781</t>
  </si>
  <si>
    <t>41</t>
  </si>
  <si>
    <t>-1562824955</t>
  </si>
  <si>
    <t>648,0*1,9</t>
  </si>
  <si>
    <t>42</t>
  </si>
  <si>
    <t>181951102</t>
  </si>
  <si>
    <t>Úprava pláně v hornině tř. 1 až 4 se zhutněním</t>
  </si>
  <si>
    <t>1299278491</t>
  </si>
  <si>
    <t>(1802,0+1177,0)*1,03</t>
  </si>
  <si>
    <t>Zakládání</t>
  </si>
  <si>
    <t>43</t>
  </si>
  <si>
    <t>211561111</t>
  </si>
  <si>
    <t>Výplň kamenivem do rýh odvodňovacích žeber nebo trativodů bez zhutnění, s úpravou povrchu výplně kamenivem hrubým drceným frakce 4 až 16 mm</t>
  </si>
  <si>
    <t>-1055657360</t>
  </si>
  <si>
    <t>0.5*0.4*777.0</t>
  </si>
  <si>
    <t>44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</si>
  <si>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</si>
  <si>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</si>
  <si>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-1738670084</t>
  </si>
  <si>
    <t>"trativod" 777,0*2.4</t>
  </si>
  <si>
    <t>45</t>
  </si>
  <si>
    <t>693111480</t>
  </si>
  <si>
    <t xml:space="preserve">geotextilie geotextilie netkané GEOFILTEX 63 (polypropylenová vlákna) se základní ÚV stabilizací šíře do 8,8 m 63/ 40  400 g/m2</t>
  </si>
  <si>
    <t>-1170038655</t>
  </si>
  <si>
    <t>1864,8*1,02</t>
  </si>
  <si>
    <t>46</t>
  </si>
  <si>
    <t>212752213</t>
  </si>
  <si>
    <t>Trativod z drenážních trubek plastových flexibilních D do 160 mm včetně lože otevřený výkop</t>
  </si>
  <si>
    <t>-1825255963</t>
  </si>
  <si>
    <t>Komunikace pozemní</t>
  </si>
  <si>
    <t>47</t>
  </si>
  <si>
    <t>564851113</t>
  </si>
  <si>
    <t>Podklad ze štěrkodrtě ŠD tl 170 mm</t>
  </si>
  <si>
    <t>2076699582</t>
  </si>
  <si>
    <t xml:space="preserve">"min.150 mm - parkovací stání"  1177.0</t>
  </si>
  <si>
    <t>48</t>
  </si>
  <si>
    <t>564861115</t>
  </si>
  <si>
    <t>Podklad ze štěrkodrtě ŠD tl 240 mm</t>
  </si>
  <si>
    <t>817645158</t>
  </si>
  <si>
    <t>"min.220 mm - vozovka 1+2" (436,0+1366,0)*1,03</t>
  </si>
  <si>
    <t>49</t>
  </si>
  <si>
    <t>565135121</t>
  </si>
  <si>
    <t>Asfaltový beton vrstva podkladní ACP 16 (obalované kamenivo OKS) tl 50 mm š přes 3 m</t>
  </si>
  <si>
    <t>-1364561065</t>
  </si>
  <si>
    <t xml:space="preserve">"vozovka 2"  1366,0</t>
  </si>
  <si>
    <t>50</t>
  </si>
  <si>
    <t>567122111</t>
  </si>
  <si>
    <t>Podklad ze směsi stmelené cementem SC C 8/10 (KSC I) tl 120 mm</t>
  </si>
  <si>
    <t>-1083449272</t>
  </si>
  <si>
    <t xml:space="preserve">"park.stání - tl.100 mm"  1177.0</t>
  </si>
  <si>
    <t xml:space="preserve">"vozovka 2 - tl.120 mm"  1366,0</t>
  </si>
  <si>
    <t>51</t>
  </si>
  <si>
    <t>567132115</t>
  </si>
  <si>
    <t>Podklad ze směsi stmelené cementem SC C 8/10 (KSC I) tl 200 mm</t>
  </si>
  <si>
    <t>-948381540</t>
  </si>
  <si>
    <t xml:space="preserve">"vozovka 1"  436.0</t>
  </si>
  <si>
    <t>52</t>
  </si>
  <si>
    <t>573231111</t>
  </si>
  <si>
    <t>Postřik živičný spojovací ze silniční emulze v množství 0,70 kg/m2</t>
  </si>
  <si>
    <t>-739491218</t>
  </si>
  <si>
    <t xml:space="preserve">"vozovka 2"  1366.0*2</t>
  </si>
  <si>
    <t>53</t>
  </si>
  <si>
    <t>577134141</t>
  </si>
  <si>
    <t>Asfaltový beton vrstva obrusná ACO 11 (ABS) tř. I tl 40 mm š přes 3 m z modifikovaného asfaltu</t>
  </si>
  <si>
    <t>-1595363915</t>
  </si>
  <si>
    <t>54</t>
  </si>
  <si>
    <t>577166141</t>
  </si>
  <si>
    <t>Asfaltový beton vrstva ložní ACL 22 (ABVH) tl 70 mm š přes 3 m z modifikovaného asfaltu</t>
  </si>
  <si>
    <t>-1761186529</t>
  </si>
  <si>
    <t>55</t>
  </si>
  <si>
    <t>578143133</t>
  </si>
  <si>
    <t>Litý asfalt MA 11 (LAS) tl 40 mm š do 3 m z modifikovaného asfaltu</t>
  </si>
  <si>
    <t>-214412134</t>
  </si>
  <si>
    <t>"vozovka 1" 436,0*2</t>
  </si>
  <si>
    <t>"u RTT" (211,0+215,0)*2</t>
  </si>
  <si>
    <t>56</t>
  </si>
  <si>
    <t>591141111</t>
  </si>
  <si>
    <t>Kladení dlažby z kostek velkých z kamene na MC tl 50 mm</t>
  </si>
  <si>
    <t>876990548</t>
  </si>
  <si>
    <t xml:space="preserve">"parkovací stání"  1177,0</t>
  </si>
  <si>
    <t>57</t>
  </si>
  <si>
    <t>583801590</t>
  </si>
  <si>
    <t>kostka dlažební velká, žula velikost 15/17 třída II šedá</t>
  </si>
  <si>
    <t>-97369084</t>
  </si>
  <si>
    <t xml:space="preserve">"kostky  160/260 - štípané</t>
  </si>
  <si>
    <t xml:space="preserve">"odhad  2.5m2=1t"  1177.0/2.5*1.01</t>
  </si>
  <si>
    <t>58</t>
  </si>
  <si>
    <t>599632111</t>
  </si>
  <si>
    <t>Vyplnění spár dlažby z lomového kamene MC se zatřením</t>
  </si>
  <si>
    <t>159612476</t>
  </si>
  <si>
    <t>"vysokopevnostní polymercementová malta</t>
  </si>
  <si>
    <t xml:space="preserve">"parkovací stání"  1177.0</t>
  </si>
  <si>
    <t>Trubní vedení</t>
  </si>
  <si>
    <t>59</t>
  </si>
  <si>
    <t>831352121</t>
  </si>
  <si>
    <t>Montáž potrubí z trub kameninových hrdlových s integrovaným těsněním výkop sklon do 20 % DN 200</t>
  </si>
  <si>
    <t>1845387871</t>
  </si>
  <si>
    <t>2*17+7*10</t>
  </si>
  <si>
    <t>60</t>
  </si>
  <si>
    <t>597106330</t>
  </si>
  <si>
    <t>trouba kameninová glazovaná DN200mm L1,00m spojovací systém F Třida 160</t>
  </si>
  <si>
    <t>-530506635</t>
  </si>
  <si>
    <t>104*1.015</t>
  </si>
  <si>
    <t>61</t>
  </si>
  <si>
    <t>-2099907969</t>
  </si>
  <si>
    <t>18*5,0</t>
  </si>
  <si>
    <t>62</t>
  </si>
  <si>
    <t>213665973</t>
  </si>
  <si>
    <t>90*1,015 'Přepočtené koeficientem množství</t>
  </si>
  <si>
    <t>63</t>
  </si>
  <si>
    <t>837352221</t>
  </si>
  <si>
    <t>Montáž kameninových tvarovek jednoosých s integrovaným těsněním otevřený výkop DN 200</t>
  </si>
  <si>
    <t>kus</t>
  </si>
  <si>
    <t>1773525731</t>
  </si>
  <si>
    <t>24*3</t>
  </si>
  <si>
    <t>64</t>
  </si>
  <si>
    <t>597109860</t>
  </si>
  <si>
    <t>koleno kameninové glazované DN200mm 45° spojovací systém F tř. 160</t>
  </si>
  <si>
    <t>775789137</t>
  </si>
  <si>
    <t>24*1</t>
  </si>
  <si>
    <t>24*1,015 'Přepočtené koeficientem množství</t>
  </si>
  <si>
    <t>65</t>
  </si>
  <si>
    <t>597110260</t>
  </si>
  <si>
    <t>koleno kameninové glazované DN200mm 90° spojovací systém F tř. 240</t>
  </si>
  <si>
    <t>-943259197</t>
  </si>
  <si>
    <t>24*2</t>
  </si>
  <si>
    <t>48*1,015 'Přepočtené koeficientem množství</t>
  </si>
  <si>
    <t>66</t>
  </si>
  <si>
    <t>-1618233994</t>
  </si>
  <si>
    <t>18*3</t>
  </si>
  <si>
    <t>67</t>
  </si>
  <si>
    <t>198916677</t>
  </si>
  <si>
    <t>18*1</t>
  </si>
  <si>
    <t>18*1,015 'Přepočtené koeficientem množství</t>
  </si>
  <si>
    <t>68</t>
  </si>
  <si>
    <t>-1972945530</t>
  </si>
  <si>
    <t>18*2</t>
  </si>
  <si>
    <t>36*1,015 'Přepočtené koeficientem množství</t>
  </si>
  <si>
    <t>69</t>
  </si>
  <si>
    <t>895941111</t>
  </si>
  <si>
    <t>Zřízení vpusti kanalizační uliční z betonových dílců typ UV-50 normální</t>
  </si>
  <si>
    <t>-1765317937</t>
  </si>
  <si>
    <t>70</t>
  </si>
  <si>
    <t>592238500</t>
  </si>
  <si>
    <t>dno betonové pro uliční vpusť s výtokovým otvorem TBV-Q 450/330/1a 45x33x5 cm</t>
  </si>
  <si>
    <t>-881991330</t>
  </si>
  <si>
    <t>24*1.01</t>
  </si>
  <si>
    <t>71</t>
  </si>
  <si>
    <t>592238570</t>
  </si>
  <si>
    <t>skruž betonová pro uliční vpusť horní TBV-Q 450/295/5b, 45x30x5 cm</t>
  </si>
  <si>
    <t>1522206202</t>
  </si>
  <si>
    <t>2*24*1.01</t>
  </si>
  <si>
    <t>72</t>
  </si>
  <si>
    <t>592238540</t>
  </si>
  <si>
    <t>skruž betonová pro uliční vpusťs výtokovým otvorem PVC TBV-Q 450/350/3a, 45x35x5 cm</t>
  </si>
  <si>
    <t>-1950822379</t>
  </si>
  <si>
    <t>73</t>
  </si>
  <si>
    <t>5922386R1</t>
  </si>
  <si>
    <t xml:space="preserve">prstenec pro uliční vpusť vyrovnávací </t>
  </si>
  <si>
    <t>-319047591</t>
  </si>
  <si>
    <t>74</t>
  </si>
  <si>
    <t>5922386R2</t>
  </si>
  <si>
    <t>960527253</t>
  </si>
  <si>
    <t>75</t>
  </si>
  <si>
    <t>5922386R3</t>
  </si>
  <si>
    <t>994067362</t>
  </si>
  <si>
    <t>76</t>
  </si>
  <si>
    <t>592238740</t>
  </si>
  <si>
    <t>koš pozink. C3 DIN 4052, vysoký, pro rám 500/300</t>
  </si>
  <si>
    <t>-1708379529</t>
  </si>
  <si>
    <t>77</t>
  </si>
  <si>
    <t>592238760</t>
  </si>
  <si>
    <t>rám zabetonovaný DIN 19583-9 500/500 mm</t>
  </si>
  <si>
    <t>-1188215045</t>
  </si>
  <si>
    <t>78</t>
  </si>
  <si>
    <t>592238780</t>
  </si>
  <si>
    <t>mříž M1 D400 DIN 19583-13, 500/500 mm</t>
  </si>
  <si>
    <t>-1761569247</t>
  </si>
  <si>
    <t>79</t>
  </si>
  <si>
    <t>8991101R</t>
  </si>
  <si>
    <t>Chránička plastová půlená prům.150mm - dodání a montáž</t>
  </si>
  <si>
    <t>335191089</t>
  </si>
  <si>
    <t xml:space="preserve"> se souhlasem investora</t>
  </si>
  <si>
    <t>12*8*5</t>
  </si>
  <si>
    <t>80</t>
  </si>
  <si>
    <t>899331111</t>
  </si>
  <si>
    <t>Výšková úprava uličního vstupu nebo vpusti do 200 mm zvýšením poklopu</t>
  </si>
  <si>
    <t>-908059901</t>
  </si>
  <si>
    <t xml:space="preserve">"vč.doplnění prstenců"  4</t>
  </si>
  <si>
    <t>81</t>
  </si>
  <si>
    <t>899332111</t>
  </si>
  <si>
    <t>Výšková úprava uličního vstupu nebo vpusti do 200 mm snížením poklopu</t>
  </si>
  <si>
    <t>-969769652</t>
  </si>
  <si>
    <t>82</t>
  </si>
  <si>
    <t>899431111</t>
  </si>
  <si>
    <t>Výšková úprava uličního vstupu nebo vpusti do 200 mm zvýšením krycího hrnce, šoupěte nebo hydrantu</t>
  </si>
  <si>
    <t>171956439</t>
  </si>
  <si>
    <t>83</t>
  </si>
  <si>
    <t>899432111</t>
  </si>
  <si>
    <t>Výšková úprava uličního vstupu nebo vpusti do 200 mm snížením krycího hrnce, šoupěte nebo hydrantu</t>
  </si>
  <si>
    <t>-58187752</t>
  </si>
  <si>
    <t>84</t>
  </si>
  <si>
    <t>899623141</t>
  </si>
  <si>
    <t>Obetonování potrubí nebo zdiva stok betonem prostým tř. C 12/15 otevřený výkop</t>
  </si>
  <si>
    <t>-1174795410</t>
  </si>
  <si>
    <t>0.5"m2"*104/2</t>
  </si>
  <si>
    <t>85</t>
  </si>
  <si>
    <t>1891371637</t>
  </si>
  <si>
    <t>18*0,5"m2"*5/2</t>
  </si>
  <si>
    <t>Ostatní konstrukce a práce-bourání</t>
  </si>
  <si>
    <t>86</t>
  </si>
  <si>
    <t>914111111</t>
  </si>
  <si>
    <t>Montáž svislé dopravní značky do velikosti 1 m2 objímkami na sloupek nebo konzolu</t>
  </si>
  <si>
    <t>1881174623</t>
  </si>
  <si>
    <t>87</t>
  </si>
  <si>
    <t>404440040</t>
  </si>
  <si>
    <t>značka dopravní svislá reflexní výstražná AL 3M A1 - A30, P1,P4 700 mm</t>
  </si>
  <si>
    <t>1935574440</t>
  </si>
  <si>
    <t xml:space="preserve">"P4"  3</t>
  </si>
  <si>
    <t>88</t>
  </si>
  <si>
    <t>404441130</t>
  </si>
  <si>
    <t>značka svislá reflexní zákazová B AL- 3M 700 mm</t>
  </si>
  <si>
    <t>-2103170693</t>
  </si>
  <si>
    <t xml:space="preserve">"B"  2+3+1+2+1+5</t>
  </si>
  <si>
    <t>89</t>
  </si>
  <si>
    <t>404442130</t>
  </si>
  <si>
    <t>značka svislá reflexní zákazová C AL- 3M 700 mm</t>
  </si>
  <si>
    <t>617591137</t>
  </si>
  <si>
    <t xml:space="preserve">"C"  1</t>
  </si>
  <si>
    <t>90</t>
  </si>
  <si>
    <t>404442320</t>
  </si>
  <si>
    <t>značka svislá reflexní AL- 3M 500 x 500 mm</t>
  </si>
  <si>
    <t>-1895969663</t>
  </si>
  <si>
    <t>"IP4b" 2</t>
  </si>
  <si>
    <t>"P2" 5</t>
  </si>
  <si>
    <t>91</t>
  </si>
  <si>
    <t>404443180</t>
  </si>
  <si>
    <t>značka svislá reflexní AL- 3M 500 X 300 mm</t>
  </si>
  <si>
    <t>-1954453523</t>
  </si>
  <si>
    <t xml:space="preserve">"E13"  8</t>
  </si>
  <si>
    <t>92</t>
  </si>
  <si>
    <t>404443340</t>
  </si>
  <si>
    <t>značka svislá reflexní AL- 3M 500 x 150 mm</t>
  </si>
  <si>
    <t>2073886831</t>
  </si>
  <si>
    <t xml:space="preserve">"E5"  1</t>
  </si>
  <si>
    <t>93</t>
  </si>
  <si>
    <t>404442580</t>
  </si>
  <si>
    <t>značka svislá reflexní AL- 3M 500 x 700 mm</t>
  </si>
  <si>
    <t>-622908840</t>
  </si>
  <si>
    <t xml:space="preserve">"IP12"  2</t>
  </si>
  <si>
    <t xml:space="preserve">"IP11c"  1</t>
  </si>
  <si>
    <t>94</t>
  </si>
  <si>
    <t>404443400</t>
  </si>
  <si>
    <t>značka svislá reflexní AL- 3M 1000 x 250 mm</t>
  </si>
  <si>
    <t>-584537361</t>
  </si>
  <si>
    <t xml:space="preserve">"Z4d"  1</t>
  </si>
  <si>
    <t xml:space="preserve">"IS22b"  1</t>
  </si>
  <si>
    <t xml:space="preserve">"IS22e"  1</t>
  </si>
  <si>
    <t>95</t>
  </si>
  <si>
    <t>914111121</t>
  </si>
  <si>
    <t>Montáž svislé dopravní značky do velikosti 2 m2 objímkami na sloupek nebo konzolu</t>
  </si>
  <si>
    <t>-933060257</t>
  </si>
  <si>
    <t>96</t>
  </si>
  <si>
    <t>404442720</t>
  </si>
  <si>
    <t>značka svislá reflexní AL- 3M 1000 x 1500 mm</t>
  </si>
  <si>
    <t>-1082550575</t>
  </si>
  <si>
    <t xml:space="preserve">"IP19+20a"  1+1</t>
  </si>
  <si>
    <t xml:space="preserve">"IP20a"  1</t>
  </si>
  <si>
    <t>97</t>
  </si>
  <si>
    <t>914431112</t>
  </si>
  <si>
    <t>Montáž dopravního zrcadla o velikosti do 1m2 na sloupek nebo konzolu</t>
  </si>
  <si>
    <t>-1374309382</t>
  </si>
  <si>
    <t>98</t>
  </si>
  <si>
    <t>404452020</t>
  </si>
  <si>
    <t>zrcadlo dopravní čtvercové 400 x 600 mm</t>
  </si>
  <si>
    <t>162322974</t>
  </si>
  <si>
    <t>99</t>
  </si>
  <si>
    <t>404452010</t>
  </si>
  <si>
    <t>zrcadlo dopravní kruhové D 800 mm</t>
  </si>
  <si>
    <t>-487879357</t>
  </si>
  <si>
    <t>100</t>
  </si>
  <si>
    <t>914511112</t>
  </si>
  <si>
    <t>Montáž sloupku dopravních značek délky do 3,5 m s betonovým základem a patkou</t>
  </si>
  <si>
    <t>-650045370</t>
  </si>
  <si>
    <t>101</t>
  </si>
  <si>
    <t>404452350</t>
  </si>
  <si>
    <t>sloupek Al 60 - 350</t>
  </si>
  <si>
    <t>-51684649</t>
  </si>
  <si>
    <t>102</t>
  </si>
  <si>
    <t>915111112</t>
  </si>
  <si>
    <t>Vodorovné dopravní značení šířky 125 mm retroreflexní bílou barvou dělící čáry souvislé</t>
  </si>
  <si>
    <t>-664630810</t>
  </si>
  <si>
    <t>"V1a" 310,0</t>
  </si>
  <si>
    <t xml:space="preserve">"V1b"  108,0</t>
  </si>
  <si>
    <t xml:space="preserve">"V5"  10.0</t>
  </si>
  <si>
    <t>103</t>
  </si>
  <si>
    <t>915111116</t>
  </si>
  <si>
    <t>Vodorovné dopravní značení dělící čáry souvislé š 125 mm retroreflexní žlutá barva</t>
  </si>
  <si>
    <t>-852757576</t>
  </si>
  <si>
    <t xml:space="preserve">"V12a"  171+6*6</t>
  </si>
  <si>
    <t>104</t>
  </si>
  <si>
    <t>915111122</t>
  </si>
  <si>
    <t>Vodorovné dopravní značení šířky 125 mm retroreflexní bílou barvou dělící čáry přerušované</t>
  </si>
  <si>
    <t>-1991875480</t>
  </si>
  <si>
    <t>"V2b (1,5/1.5/0.125)" 62,0</t>
  </si>
  <si>
    <t xml:space="preserve">"V2b (3/1,5/0,125)"  116,0</t>
  </si>
  <si>
    <t>105</t>
  </si>
  <si>
    <t>915121112</t>
  </si>
  <si>
    <t>Vodorovné dopravní značení šířky 250 mm retroreflexní bílou barvou vodící čáry</t>
  </si>
  <si>
    <t>2119519812</t>
  </si>
  <si>
    <t xml:space="preserve">"V2b (1.5/1.5/0.25)"  18,0</t>
  </si>
  <si>
    <t xml:space="preserve">"V2b (3/1,5,025)"  74,0</t>
  </si>
  <si>
    <t xml:space="preserve">"V5 (0,5)"  14,0*2</t>
  </si>
  <si>
    <t>106</t>
  </si>
  <si>
    <t>915131112</t>
  </si>
  <si>
    <t>Vodorovné dopravní značení retroreflexní bílou barvou přechody pro chodce, šipky nebo symboly</t>
  </si>
  <si>
    <t>-1955744467</t>
  </si>
  <si>
    <t xml:space="preserve">"symbol cyklisty"  2.0</t>
  </si>
  <si>
    <t>"V7a"15+6</t>
  </si>
  <si>
    <t xml:space="preserve">"V7b"  (7+9)*0,5*0,25</t>
  </si>
  <si>
    <t xml:space="preserve">"V9"  2*9</t>
  </si>
  <si>
    <t xml:space="preserve">"V13a"  (13+7+4)/2</t>
  </si>
  <si>
    <t xml:space="preserve">"V15"  10*0,25+1</t>
  </si>
  <si>
    <t>107</t>
  </si>
  <si>
    <t>915211111</t>
  </si>
  <si>
    <t>Vodorovné dopravní značení bílým plastem dělící čáry souvislé šířky 125 mm</t>
  </si>
  <si>
    <t>-1621148689</t>
  </si>
  <si>
    <t>108</t>
  </si>
  <si>
    <t>915211116</t>
  </si>
  <si>
    <t>Vodorovné dopravní značení dělící čáry souvislé š 125 mm retroreflexní žlutý plast</t>
  </si>
  <si>
    <t>-1249262259</t>
  </si>
  <si>
    <t>109</t>
  </si>
  <si>
    <t>915211121</t>
  </si>
  <si>
    <t>Vodorovné dopravní značení bílým plastem dělící čáry přerušované šířky 125 mm</t>
  </si>
  <si>
    <t>1740375538</t>
  </si>
  <si>
    <t>110</t>
  </si>
  <si>
    <t>915221111</t>
  </si>
  <si>
    <t>Vodorovné dopravní značení bílým plastem vodící čáry šířky 250 mm</t>
  </si>
  <si>
    <t>2052848913</t>
  </si>
  <si>
    <t>111</t>
  </si>
  <si>
    <t>915231111</t>
  </si>
  <si>
    <t>Vodorovné dopravní značení bílým plastem přechody pro chodce, šipky, symboly</t>
  </si>
  <si>
    <t>1155680967</t>
  </si>
  <si>
    <t>112</t>
  </si>
  <si>
    <t>915611111</t>
  </si>
  <si>
    <t>Předznačení vodorovného liniového značení</t>
  </si>
  <si>
    <t>-549379438</t>
  </si>
  <si>
    <t>428,0+207,0+178,0+120,0</t>
  </si>
  <si>
    <t>113</t>
  </si>
  <si>
    <t>915621111</t>
  </si>
  <si>
    <t>Předznačení vodorovného plošného značení</t>
  </si>
  <si>
    <t>-1745945314</t>
  </si>
  <si>
    <t>114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</si>
  <si>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</si>
  <si>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</si>
  <si>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2141032526</t>
  </si>
  <si>
    <t>801,0+126,0+525,0</t>
  </si>
  <si>
    <t>115</t>
  </si>
  <si>
    <t>583803030</t>
  </si>
  <si>
    <t>obrubník kamenný přímý, žula 32x24</t>
  </si>
  <si>
    <t>-690622768</t>
  </si>
  <si>
    <t>P</t>
  </si>
  <si>
    <t>Poznámka k položce:
1 bm = 200 kg</t>
  </si>
  <si>
    <t xml:space="preserve">"adekvátní pol. - obrubník 30x25"  791+10</t>
  </si>
  <si>
    <t>116</t>
  </si>
  <si>
    <t>583803740R</t>
  </si>
  <si>
    <t>obrubník kamenný přímý, žula, OP7 12x25</t>
  </si>
  <si>
    <t>-129220252</t>
  </si>
  <si>
    <t>Poznámka k položce:
1 bm = 82 kg</t>
  </si>
  <si>
    <t xml:space="preserve">"adekvátní pol. - obrubník 10x25"  525</t>
  </si>
  <si>
    <t>117</t>
  </si>
  <si>
    <t>583804160</t>
  </si>
  <si>
    <t>výrobky lomařské a kamenické pro komunikace (kostky dlažební, krajníky a obrubníky) obrubníky kamenné žula (skupina mat. I/2) obloukové</t>
  </si>
  <si>
    <t>-1973527682</t>
  </si>
  <si>
    <t xml:space="preserve">"zahrnuje poloměry od 1m do 12m"  126</t>
  </si>
  <si>
    <t>118</t>
  </si>
  <si>
    <t>916991121</t>
  </si>
  <si>
    <t>Lože pod obrubníky, krajníky nebo obruby z dlažebních kostek z betonu prostého tř. C 12/15</t>
  </si>
  <si>
    <t>-1504721846</t>
  </si>
  <si>
    <t>"obruby" 1452.0*0.3*0.15</t>
  </si>
  <si>
    <t>119</t>
  </si>
  <si>
    <t>919111111</t>
  </si>
  <si>
    <t>Řezání dilatačních spár š 4 mm hl do 60 mm příčných nebo podélných v čerstvém CB krytu</t>
  </si>
  <si>
    <t>1692553114</t>
  </si>
  <si>
    <t xml:space="preserve">"nařezání příčných spár v CS S8/10 ve vozovce a stání - po 5m"  (1802,0+1177,0)/5.0</t>
  </si>
  <si>
    <t>120</t>
  </si>
  <si>
    <t>919112233</t>
  </si>
  <si>
    <t>Řezání spár pro vytvoření komůrky š 20 mm hl 40 mm pro těsnící zálivku v živičném krytu</t>
  </si>
  <si>
    <t>-1855671854</t>
  </si>
  <si>
    <t>"v místech napojení" 4+12+6+3+6+5+5+3</t>
  </si>
  <si>
    <t xml:space="preserve">"podél kolejnice"  2*410,0</t>
  </si>
  <si>
    <t>121</t>
  </si>
  <si>
    <t>919121233</t>
  </si>
  <si>
    <t>Těsnění spár zálivkou za studena pro komůrky š 20 mm hl 40 mm bez těsnicího profilu</t>
  </si>
  <si>
    <t>-1570248459</t>
  </si>
  <si>
    <t>122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</si>
  <si>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</si>
  <si>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</si>
  <si>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-225657813</t>
  </si>
  <si>
    <t xml:space="preserve">"mezi žlabem a obrubníkem"  44+77</t>
  </si>
  <si>
    <t>123</t>
  </si>
  <si>
    <t>919721202</t>
  </si>
  <si>
    <t>Geomříž pro vyztužení asfaltového povrchu z PP s geotextilií</t>
  </si>
  <si>
    <t>-804902736</t>
  </si>
  <si>
    <t>124</t>
  </si>
  <si>
    <t>919731122</t>
  </si>
  <si>
    <t>Zarovnání styčné plochy podkladu nebo krytu podél vybourané části komunikace nebo zpevněné plochy živičné tl. přes 50 do 100 mm</t>
  </si>
  <si>
    <t>383010939</t>
  </si>
  <si>
    <t>125</t>
  </si>
  <si>
    <t>919735112</t>
  </si>
  <si>
    <t>Řezání stávajícího živičného krytu hl do 100 mm</t>
  </si>
  <si>
    <t>-629105246</t>
  </si>
  <si>
    <t>126</t>
  </si>
  <si>
    <t>935114122</t>
  </si>
  <si>
    <t>Štěrbinový odvodňovací betonový žlab se základem z betonu prostého a s obetonováním rozměru 450x500 mm bez obrubníku se spádem dna 0,5 %</t>
  </si>
  <si>
    <t>-957517502</t>
  </si>
  <si>
    <t>44+77</t>
  </si>
  <si>
    <t>127</t>
  </si>
  <si>
    <t>938909311</t>
  </si>
  <si>
    <t>Odstranění bláta a hlinitého nánosu z povrchu podkladu nebo krytu betonového nebo živičného</t>
  </si>
  <si>
    <t>-1950735650</t>
  </si>
  <si>
    <t xml:space="preserve">"před frézováním"  2490,8</t>
  </si>
  <si>
    <t>128</t>
  </si>
  <si>
    <t>96205000R</t>
  </si>
  <si>
    <t>Vybourání stávajících uličních vpustí - vč.odvozu na skládku a poplatku za uložení</t>
  </si>
  <si>
    <t>-42264320</t>
  </si>
  <si>
    <t>129</t>
  </si>
  <si>
    <t>966006132</t>
  </si>
  <si>
    <t>Odstranění značek dopravních nebo orientačních se sloupky s betonovými patkami</t>
  </si>
  <si>
    <t>639308677</t>
  </si>
  <si>
    <t>130</t>
  </si>
  <si>
    <t>979024443</t>
  </si>
  <si>
    <t>Očištění vybouraných obrubníků a krajníků silničních</t>
  </si>
  <si>
    <t>-558886596</t>
  </si>
  <si>
    <t>"kamenné obrubníky (majetek investora)" 865.0</t>
  </si>
  <si>
    <t>131</t>
  </si>
  <si>
    <t>979071112</t>
  </si>
  <si>
    <t>Očištění dlažebních kostek velkých s původním spárováním živičnou směsí nebo MC</t>
  </si>
  <si>
    <t>1145683785</t>
  </si>
  <si>
    <t xml:space="preserve">"dlažba - se odveze (majetek investora)"  22,1</t>
  </si>
  <si>
    <t>132</t>
  </si>
  <si>
    <t>980000001R</t>
  </si>
  <si>
    <t>Zahloubení a stranový posun IS - kompletní vč.zásypu zeminou z výkopu</t>
  </si>
  <si>
    <t>-476474935</t>
  </si>
  <si>
    <t>410/2*3</t>
  </si>
  <si>
    <t>997</t>
  </si>
  <si>
    <t>Přesun sutě</t>
  </si>
  <si>
    <t>133</t>
  </si>
  <si>
    <t>997221550</t>
  </si>
  <si>
    <t>Odkup frézované živice</t>
  </si>
  <si>
    <t>-31361554</t>
  </si>
  <si>
    <t>-971,412</t>
  </si>
  <si>
    <t>134</t>
  </si>
  <si>
    <t>997221551</t>
  </si>
  <si>
    <t>Vodorovná doprava suti bez naložení, ale se složením a s hrubým urovnáním ze sypkých materiálů, na vzdálenost do 1 km</t>
  </si>
  <si>
    <t>2020547166</t>
  </si>
  <si>
    <t>"frézovaná živice" 2490,8*0,15*2,6</t>
  </si>
  <si>
    <t>135</t>
  </si>
  <si>
    <t>997221559</t>
  </si>
  <si>
    <t>Vodorovná doprava suti bez naložení, ale se složením a s hrubým urovnáním Příplatek k ceně za každý další i započatý 1 km přes 1 km</t>
  </si>
  <si>
    <t>615484031</t>
  </si>
  <si>
    <t>"celkem 35km" 34*971,412</t>
  </si>
  <si>
    <t>136</t>
  </si>
  <si>
    <t>997221561</t>
  </si>
  <si>
    <t>Vodorovná doprava suti z kusových materiálů do 1 km</t>
  </si>
  <si>
    <t>444674008</t>
  </si>
  <si>
    <t xml:space="preserve">"dlažba velká - na skládku 35 km"  9,216</t>
  </si>
  <si>
    <t>137</t>
  </si>
  <si>
    <t>997221569</t>
  </si>
  <si>
    <t>Příplatek ZKD 1 km u vodorovné dopravy suti z kusových materiálů</t>
  </si>
  <si>
    <t>-33265699</t>
  </si>
  <si>
    <t xml:space="preserve">"na skládku 35 km"  34*9,216</t>
  </si>
  <si>
    <t>138</t>
  </si>
  <si>
    <t>997221571</t>
  </si>
  <si>
    <t>Vodorovná doprava vybouraných hmot do 1 km</t>
  </si>
  <si>
    <t>-1734207336</t>
  </si>
  <si>
    <t xml:space="preserve">"kamenné obrubníky"  250,978</t>
  </si>
  <si>
    <t xml:space="preserve">"značky"  1,148</t>
  </si>
  <si>
    <t>139</t>
  </si>
  <si>
    <t>997221579</t>
  </si>
  <si>
    <t>Příplatek ZKD 1 km u vodorovné dopravy vybouraných hmot</t>
  </si>
  <si>
    <t>715057700</t>
  </si>
  <si>
    <t xml:space="preserve">"kamenné obrubníky"  250,978*34</t>
  </si>
  <si>
    <t xml:space="preserve">"značky"  1,148*34</t>
  </si>
  <si>
    <t>140</t>
  </si>
  <si>
    <t>997221855</t>
  </si>
  <si>
    <t>Poplatek za uložení stavebního odpadu na skládce (skládkovné) z kameniva</t>
  </si>
  <si>
    <t>-675661951</t>
  </si>
  <si>
    <t>"dlažba kostky velké" 9,216</t>
  </si>
  <si>
    <t>998</t>
  </si>
  <si>
    <t>Přesun hmot</t>
  </si>
  <si>
    <t>141</t>
  </si>
  <si>
    <t>998225111</t>
  </si>
  <si>
    <t>Přesun hmot pro pozemní komunikace s krytem z kamene, monolitickým betonovým nebo živičným</t>
  </si>
  <si>
    <t>287564927</t>
  </si>
  <si>
    <t>Práce a dodávky M</t>
  </si>
  <si>
    <t>22-M</t>
  </si>
  <si>
    <t>Montáže technologických zařízení pro dopravní stavby</t>
  </si>
  <si>
    <t>142</t>
  </si>
  <si>
    <t>220182528</t>
  </si>
  <si>
    <t>Měření útlumu optického kabelu na třech vlnových délkách s 96 vlákny při montáži (po položení)</t>
  </si>
  <si>
    <t>-1676199714</t>
  </si>
  <si>
    <t>"6x před a 6x po</t>
  </si>
  <si>
    <t>6+6</t>
  </si>
  <si>
    <t xml:space="preserve">SO 125 - SO 125 - Chodníky a vjezdy  3.etapa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</si>
  <si>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</si>
  <si>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</si>
  <si>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</si>
  <si>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</si>
  <si>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767 - Konstrukce zámečnické</t>
  </si>
  <si>
    <t xml:space="preserve">    772 - Podlahy z kamene</t>
  </si>
  <si>
    <t>113106121</t>
  </si>
  <si>
    <t>Rozebrání dlažeb komunikací pro pěší z betonových nebo kamenných dlaždic</t>
  </si>
  <si>
    <t>-1921010766</t>
  </si>
  <si>
    <t>1521,1</t>
  </si>
  <si>
    <t>113154123</t>
  </si>
  <si>
    <t>Frézování živičného krytu tl 50 mm pruh š 1 m pl do 500 m2 bez překážek v trase</t>
  </si>
  <si>
    <t>-2092215750</t>
  </si>
  <si>
    <t>317,8</t>
  </si>
  <si>
    <t>113154124</t>
  </si>
  <si>
    <t>Frézování živičného krytu tl 100 mm pruh š 1 m pl do 500 m2 bez překážek v trase</t>
  </si>
  <si>
    <t>877336866</t>
  </si>
  <si>
    <t xml:space="preserve">"celk.tl.150 mm - 2x"  1111,9*2</t>
  </si>
  <si>
    <t>119001422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</si>
  <si>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</si>
  <si>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-1550172362</t>
  </si>
  <si>
    <t>-1582694219</t>
  </si>
  <si>
    <t>"odhad 30% výkopu</t>
  </si>
  <si>
    <t>(681,536+74,2)*0.3</t>
  </si>
  <si>
    <t>122302201</t>
  </si>
  <si>
    <t>Odkopávky a prokopávky nezapažené pro silnice objemu do 100 m3 v hornině tř. 4</t>
  </si>
  <si>
    <t>-916929622</t>
  </si>
  <si>
    <t xml:space="preserve">"sanace podloží v tl.350 mm"  (189,0+23,0)*0.35</t>
  </si>
  <si>
    <t>1043771090</t>
  </si>
  <si>
    <t xml:space="preserve">"výkop"  ((2334,0+70,0)*0.35+(189.0+23.0)*0.45)*1.02-91,0-16,0-167.0</t>
  </si>
  <si>
    <t>-1621178205</t>
  </si>
  <si>
    <t xml:space="preserve">"sanace podlaoží"   74,2*0.3</t>
  </si>
  <si>
    <t>-128520113</t>
  </si>
  <si>
    <t>681,536*0.3</t>
  </si>
  <si>
    <t>198689146</t>
  </si>
  <si>
    <t>74,2+681,536</t>
  </si>
  <si>
    <t>67276383</t>
  </si>
  <si>
    <t>"celkem 35 km</t>
  </si>
  <si>
    <t>25*755,736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</si>
  <si>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</si>
  <si>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-551663428</t>
  </si>
  <si>
    <t xml:space="preserve">"sanace - výměna podloží"  74,2</t>
  </si>
  <si>
    <t>-616652601</t>
  </si>
  <si>
    <t>74,2*1.9</t>
  </si>
  <si>
    <t>-1907778891</t>
  </si>
  <si>
    <t>912449581</t>
  </si>
  <si>
    <t>755,736*2.0</t>
  </si>
  <si>
    <t>Úprava pláně vyrovnáním výškových rozdílů v hornině tř. 1 až 4 se zhutněním</t>
  </si>
  <si>
    <t>419438696</t>
  </si>
  <si>
    <t>216,0+2452,0</t>
  </si>
  <si>
    <t>184807111R</t>
  </si>
  <si>
    <t>Zřízení ochrany stromu bedněním</t>
  </si>
  <si>
    <t>1910869317</t>
  </si>
  <si>
    <t xml:space="preserve">"10m2/strom"  8*10.0</t>
  </si>
  <si>
    <t>184807112R</t>
  </si>
  <si>
    <t>Odstranění ochrany stromu bedněním</t>
  </si>
  <si>
    <t>-1815058631</t>
  </si>
  <si>
    <t>Svislé a kompletní konstrukce</t>
  </si>
  <si>
    <t>348942131</t>
  </si>
  <si>
    <t>Zábradlí ocelové přímé nebo v oblouku výšky 1,1 m ze sloupků z válcovaných tyčí I č.10-12 s osazením do bloků z betonu prostého rozměru 200x200x500 mm ze dvou vodorovných trubek průměru 51 mm</t>
  </si>
  <si>
    <t>-1966359683</t>
  </si>
  <si>
    <t xml:space="preserve">"zábradlí jednotrubkové"  10</t>
  </si>
  <si>
    <t>564851112</t>
  </si>
  <si>
    <t>Podklad ze štěrkodrti ŠD s rozprostřením a zhutněním, po zhutnění tl. 160 mm</t>
  </si>
  <si>
    <t>984075448</t>
  </si>
  <si>
    <t xml:space="preserve">"vjezdy - tl.min.150mm"  (23.0+189.0)*1.02</t>
  </si>
  <si>
    <t>564871112</t>
  </si>
  <si>
    <t>Podklad ze štěrkodrtě ŠD tl. 260 mm</t>
  </si>
  <si>
    <t>1787305224</t>
  </si>
  <si>
    <t xml:space="preserve">"chodník - mozaika - tl.min.250mm"  (2334,0+70,0)*1.02</t>
  </si>
  <si>
    <t>Podklad ze směsi stmelené cementem bez dilatačních spár, s rozprostřením a zhutněním SC C 8/10 (KSC I), po zhutnění tl. 120 mm</t>
  </si>
  <si>
    <t>-342178530</t>
  </si>
  <si>
    <t xml:space="preserve">"vjezdy - tl.100 mm"   (23.0+189.0)*1.02</t>
  </si>
  <si>
    <t>591141111R</t>
  </si>
  <si>
    <t>Kladení dlažby z kostek s provedením lože do tl. 50 mm, s vyplněním spár, s dvojím beraněním a se smetením přebytečného materiálu na krajnici velkých z kamene, do lože z cementové malty</t>
  </si>
  <si>
    <t>1184395427</t>
  </si>
  <si>
    <t xml:space="preserve">"vjezdy"  23,0+189,0</t>
  </si>
  <si>
    <t>1560730974</t>
  </si>
  <si>
    <t xml:space="preserve">"kostky  160/260 - štípané - vjezdy</t>
  </si>
  <si>
    <t xml:space="preserve">"odhad  2.5m2=1t"  189.0/2.5*1.01</t>
  </si>
  <si>
    <t>583809R2</t>
  </si>
  <si>
    <t>syntetické řezané dlaždice pro vjezdy např. Coming COMCON CD 60, barva standard</t>
  </si>
  <si>
    <t>81669466</t>
  </si>
  <si>
    <t xml:space="preserve">"vjezdy"  23*1,01</t>
  </si>
  <si>
    <t>5914421R</t>
  </si>
  <si>
    <t>Kladení dlažby z mozaiky komunikací pro pěší s vyplněním spár, s dvojím beraněním a se smetením přebytečného materiálu na vzdálenost do 3 m dvoubarevné a vícebarevné, s ložem tl. do 40 mm z písku a vápna</t>
  </si>
  <si>
    <t>-1959757648</t>
  </si>
  <si>
    <t xml:space="preserve">"chodníky - mozaika"  2334,0</t>
  </si>
  <si>
    <t>583809R1</t>
  </si>
  <si>
    <t xml:space="preserve">syntetické řezané mozaikové kostky např. Coming COMCOM </t>
  </si>
  <si>
    <t>-1326298364</t>
  </si>
  <si>
    <t xml:space="preserve">"chodník"  70,0*1,02</t>
  </si>
  <si>
    <t>5838001R</t>
  </si>
  <si>
    <t>výrobky lomařské a kamenické pro komunikace (kostky dlažební, krajníky a obrubníky) mramor (skupina materiálu II/1) mozaika řezaná 6x6x4cm (1t=9m2)</t>
  </si>
  <si>
    <t>608942332</t>
  </si>
  <si>
    <t>Poznámka k položce:
1 vak = 13 m2 (cca 1,2 t)</t>
  </si>
  <si>
    <t xml:space="preserve">"chodník"  2334.0*1,02</t>
  </si>
  <si>
    <t>-1061601135</t>
  </si>
  <si>
    <t xml:space="preserve">"vjezdy"  23.0+189.0</t>
  </si>
  <si>
    <t>-1449931817</t>
  </si>
  <si>
    <t>1493031218</t>
  </si>
  <si>
    <t>Výšková úprava uličního vstupu nebo vpusti do 200 mm zvýšením krycího hrnce, šoupěte nebo hydrantu bez úpravy armatur</t>
  </si>
  <si>
    <t>972134001</t>
  </si>
  <si>
    <t>-1913856676</t>
  </si>
  <si>
    <t>-1648909295</t>
  </si>
  <si>
    <t>105,0</t>
  </si>
  <si>
    <t xml:space="preserve">výrobky lomařské a kamenické pro komunikace (kostky dlažební, krajníky a obrubníky) obrubníky kamenné žula (skupina mat. I/2) přímé OP 7  12 x 25</t>
  </si>
  <si>
    <t>-786443111</t>
  </si>
  <si>
    <t>"adekvátní položka-obrubník 8x25" 105.0</t>
  </si>
  <si>
    <t>1243660878</t>
  </si>
  <si>
    <t xml:space="preserve">"v místech napojení"  3+3+4+2</t>
  </si>
  <si>
    <t>1151817612</t>
  </si>
  <si>
    <t>"v místech napojení" 12.0</t>
  </si>
  <si>
    <t>919731121</t>
  </si>
  <si>
    <t>Zarovnání styčné plochy podkladu nebo krytu živičného tl do 50 mm</t>
  </si>
  <si>
    <t>-786340333</t>
  </si>
  <si>
    <t>-1376899065</t>
  </si>
  <si>
    <t>961044111</t>
  </si>
  <si>
    <t>Bourání základů z betonu prostého</t>
  </si>
  <si>
    <t>1763655003</t>
  </si>
  <si>
    <t>40,0*0,75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</si>
  <si>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</si>
  <si>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</si>
  <si>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-2134277741</t>
  </si>
  <si>
    <t>979054441</t>
  </si>
  <si>
    <t>Očištění vybouraných z desek nebo dlaždic s původním spárováním z kameniva těženého</t>
  </si>
  <si>
    <t>1911533623</t>
  </si>
  <si>
    <t>-746586378</t>
  </si>
  <si>
    <t>-317,8*0,05*2,6</t>
  </si>
  <si>
    <t>-1111,9*0,15*2,6</t>
  </si>
  <si>
    <t>1606620236</t>
  </si>
  <si>
    <t>" živice frézovaná" 474,955</t>
  </si>
  <si>
    <t xml:space="preserve">"beton"  60,0</t>
  </si>
  <si>
    <t>-2032729513</t>
  </si>
  <si>
    <t>"celkem 35km" 34*534,955</t>
  </si>
  <si>
    <t>Vodorovná doprava suti bez naložení, ale se složením a s hrubým urovnáním z kusových materiálů, na vzdálenost do 1 km</t>
  </si>
  <si>
    <t>-472015417</t>
  </si>
  <si>
    <t xml:space="preserve">"dlaždice  na skládku 35 km" 387,881</t>
  </si>
  <si>
    <t>1555384235</t>
  </si>
  <si>
    <t>"celkem 35km" 34*387,881</t>
  </si>
  <si>
    <t>Vodorovná doprava vybouraných hmot bez naložení, ale se složením a s hrubým urovnáním na vzdálenost do 1 km</t>
  </si>
  <si>
    <t>-1660504560</t>
  </si>
  <si>
    <t>"lapač střešních splavenin" 0,403</t>
  </si>
  <si>
    <t>Vodorovná doprava vybouraných hmot bez naložení, ale se složením a s hrubým urovnáním na vzdálenost Příplatek k ceně za každý další i započatý 1 km přes 1 km</t>
  </si>
  <si>
    <t>197591118</t>
  </si>
  <si>
    <t>"celkem 35km" 34*0,403</t>
  </si>
  <si>
    <t>997221815</t>
  </si>
  <si>
    <t>Poplatek za uložení betonového odpadu na skládce (skládkovné)</t>
  </si>
  <si>
    <t>410517146</t>
  </si>
  <si>
    <t xml:space="preserve">"dlaždice"  387,881</t>
  </si>
  <si>
    <t>998223011</t>
  </si>
  <si>
    <t>Přesun hmot pro pozemní komunikace s krytem dlážděným dopravní vzdálenost do 200 m jakékoliv délky objektu</t>
  </si>
  <si>
    <t>1365150240</t>
  </si>
  <si>
    <t>PSV</t>
  </si>
  <si>
    <t>Práce a dodávky PSV</t>
  </si>
  <si>
    <t>711</t>
  </si>
  <si>
    <t>Izolace proti vodě, vlhkosti a plynům</t>
  </si>
  <si>
    <t>711161306</t>
  </si>
  <si>
    <t>Izolace proti zemní vlhkosti nopovými foliemi FONDALINE základů nebo stěn pro běžné podmínky tloušťky 0,5 mm, šířky 1,0 m</t>
  </si>
  <si>
    <t>-1388423037</t>
  </si>
  <si>
    <t>390.0*1,0</t>
  </si>
  <si>
    <t>721</t>
  </si>
  <si>
    <t>Zdravotechnika - vnitřní kanalizace</t>
  </si>
  <si>
    <t>721242116</t>
  </si>
  <si>
    <t>Lapače střešních splavenin z polypropylenu (PP) DN 125 (HL 600/2)</t>
  </si>
  <si>
    <t>1287458450</t>
  </si>
  <si>
    <t>721242804</t>
  </si>
  <si>
    <t>Demontáž lapačů střešních splavenin DN 125</t>
  </si>
  <si>
    <t>1811745663</t>
  </si>
  <si>
    <t>767</t>
  </si>
  <si>
    <t>Konstrukce zámečnické</t>
  </si>
  <si>
    <t>767R2</t>
  </si>
  <si>
    <t>Mobilní zábrana 150 x 110, ocelová - montáž, demontáž</t>
  </si>
  <si>
    <t>1759557140</t>
  </si>
  <si>
    <t>"montáž, demontáž - 70ks,9 přemístění" 70*9</t>
  </si>
  <si>
    <t>767R3</t>
  </si>
  <si>
    <t>Mobilní zábrana 150 x 110, ocelová - nájem</t>
  </si>
  <si>
    <t>855644272</t>
  </si>
  <si>
    <t>"nájem mobil. zábran - 3měsíce" 70 * 3* 30</t>
  </si>
  <si>
    <t>767R4</t>
  </si>
  <si>
    <t>Přechodové lávky - montáž, demontáž</t>
  </si>
  <si>
    <t>-1103861345</t>
  </si>
  <si>
    <t>"montáž, demontáž - 6 ks, 9 přesunutí" 6*9</t>
  </si>
  <si>
    <t>767R5</t>
  </si>
  <si>
    <t>Přechodové lávky - nájem</t>
  </si>
  <si>
    <t>-168336730</t>
  </si>
  <si>
    <t>"nájem - 4 měsíce" 6*4*30</t>
  </si>
  <si>
    <t>772</t>
  </si>
  <si>
    <t>Podlahy z kamene</t>
  </si>
  <si>
    <t>772521180R</t>
  </si>
  <si>
    <t>Kladení dlažby z kamene do malty z nejvýše dvou rozdílných druhů pravoúhlých desek nebo dlaždic ve skladbě se pravidelně opakujících, tl. 100, 110 a 120 mm</t>
  </si>
  <si>
    <t>-1763595838</t>
  </si>
  <si>
    <t>233,0*0,3*1,05</t>
  </si>
  <si>
    <t>58382R</t>
  </si>
  <si>
    <t>lemovací desky žulové hladké 20*40cm</t>
  </si>
  <si>
    <t>1920550396</t>
  </si>
  <si>
    <t xml:space="preserve">SO 801 - SO 801 - Vegetační úpravy  - 3.etapa</t>
  </si>
  <si>
    <t xml:space="preserve">    6 - Úpravy povrchů, podlahy a osazování výplní</t>
  </si>
  <si>
    <t>111151133</t>
  </si>
  <si>
    <t>Pokosení trávníku lučního plochy do 1000 m2 s odvozem do 20 km ve svahu do 1:1</t>
  </si>
  <si>
    <t>-1656436867</t>
  </si>
  <si>
    <t>12111011R</t>
  </si>
  <si>
    <t>Poplatek za nákup ornice</t>
  </si>
  <si>
    <t>-355360227</t>
  </si>
  <si>
    <t xml:space="preserve">"stromy"  3.1416*1.0*1.0*1.5*5</t>
  </si>
  <si>
    <t xml:space="preserve">"trav.plochy"  76.0*0.15</t>
  </si>
  <si>
    <t>122201402</t>
  </si>
  <si>
    <t>Vykopávky v zemníku na suchu v hornině tř. 3 objem do 1000 m3</t>
  </si>
  <si>
    <t>52119210</t>
  </si>
  <si>
    <t xml:space="preserve">"ornice </t>
  </si>
  <si>
    <t xml:space="preserve">"zásyp stromů"  23,562</t>
  </si>
  <si>
    <t xml:space="preserve">"trav.plochy"  11,4</t>
  </si>
  <si>
    <t>131301201</t>
  </si>
  <si>
    <t>Hloubení jam zapažených v hornině tř. 4 objemu do 100 m3</t>
  </si>
  <si>
    <t>1837245531</t>
  </si>
  <si>
    <t xml:space="preserve">"pro skruž a bal stromů"  3.1416*1.1*1.1*1.5*5</t>
  </si>
  <si>
    <t>131301209</t>
  </si>
  <si>
    <t>Příplatek za lepivost u hloubení jam zapažených v hornině tř. 4</t>
  </si>
  <si>
    <t>1098198607</t>
  </si>
  <si>
    <t xml:space="preserve">"30% objemu  </t>
  </si>
  <si>
    <t>28,51*0.3</t>
  </si>
  <si>
    <t>Vodorovné přemístění do 10000 m výkopku/sypaniny z horniny tř. 1 až 4</t>
  </si>
  <si>
    <t>1578032154</t>
  </si>
  <si>
    <t>"ornice ze zemníku" 34.962</t>
  </si>
  <si>
    <t>"zemina na skládku" 28,51</t>
  </si>
  <si>
    <t>Příplatek k vodorovnému přemístění výkopku/sypaniny z horniny tř. 1 až 4 ZKD 1000 m přes 10000 m</t>
  </si>
  <si>
    <t>1486038866</t>
  </si>
  <si>
    <t>"skládka, zemník 35 km</t>
  </si>
  <si>
    <t>63,472*25</t>
  </si>
  <si>
    <t>1556724871</t>
  </si>
  <si>
    <t>-842330517</t>
  </si>
  <si>
    <t>28,51*2.0</t>
  </si>
  <si>
    <t>-1741939398</t>
  </si>
  <si>
    <t>181301102</t>
  </si>
  <si>
    <t>Rozprostření ornice tl vrstvy do 150 mm pl do 500 m2 v rovině nebo ve svahu do 1:5</t>
  </si>
  <si>
    <t>-911858096</t>
  </si>
  <si>
    <t>181411131</t>
  </si>
  <si>
    <t>Založení parkového trávníku výsevem plochy do 1000 m2 v rovině a ve svahu do 1:5</t>
  </si>
  <si>
    <t>-2126778402</t>
  </si>
  <si>
    <t>005724200</t>
  </si>
  <si>
    <t>osivo směs travní parková okrasná</t>
  </si>
  <si>
    <t>kg</t>
  </si>
  <si>
    <t>1224678112</t>
  </si>
  <si>
    <t>76.0*0.025*1.03</t>
  </si>
  <si>
    <t>184102115</t>
  </si>
  <si>
    <t>Výsadba dřeviny s balem D do 0,6 m do jamky se zalitím v rovině a svahu do 1:5</t>
  </si>
  <si>
    <t>217813851</t>
  </si>
  <si>
    <t>026504640</t>
  </si>
  <si>
    <t>Dub letní (Quercus robur) 300 - 350 cm, ZB</t>
  </si>
  <si>
    <t>-198013182</t>
  </si>
  <si>
    <t>184801121</t>
  </si>
  <si>
    <t>Ošetřování vysazených dřevin soliterních v rovině a svahu do 1:5</t>
  </si>
  <si>
    <t>437122518</t>
  </si>
  <si>
    <t>"4x 5roků - vč.hnojení" 4*5*5</t>
  </si>
  <si>
    <t>184807911</t>
  </si>
  <si>
    <t>Kůl l 2 m D 40 až 60 mm k sazenici 1 až 3 leté</t>
  </si>
  <si>
    <t>-76371729</t>
  </si>
  <si>
    <t xml:space="preserve">"3 ks/strom"  3*5</t>
  </si>
  <si>
    <t>184911431</t>
  </si>
  <si>
    <t>Mulčování rostlin kůrou tl. do 0,15 m v rovině a svahu do 1:5</t>
  </si>
  <si>
    <t>1138729113</t>
  </si>
  <si>
    <t>1.5*1.5*5</t>
  </si>
  <si>
    <t>103911000</t>
  </si>
  <si>
    <t>kůra mulčovací VL</t>
  </si>
  <si>
    <t>1066676852</t>
  </si>
  <si>
    <t>11,25*0.15</t>
  </si>
  <si>
    <t>185804312</t>
  </si>
  <si>
    <t>Zalití rostlin vodou plocha přes 20 m2</t>
  </si>
  <si>
    <t>-1449850103</t>
  </si>
  <si>
    <t xml:space="preserve">"5 roků"  (3*0.1+76.0*0.05)*12*5</t>
  </si>
  <si>
    <t>185851111R</t>
  </si>
  <si>
    <t>Dovoz vody pro zálivku rostlin za vzdálenost do 6000 m</t>
  </si>
  <si>
    <t>1890571339</t>
  </si>
  <si>
    <t>18589000R</t>
  </si>
  <si>
    <t xml:space="preserve">Závlahová sonda </t>
  </si>
  <si>
    <t>1727062912</t>
  </si>
  <si>
    <t>2*5</t>
  </si>
  <si>
    <t>Úpravy povrchů, podlahy a osazování výplní</t>
  </si>
  <si>
    <t>637121112</t>
  </si>
  <si>
    <t>Okapový chodník z kačírku tl 150 mm s udusáním</t>
  </si>
  <si>
    <t>887114202</t>
  </si>
  <si>
    <t>"porovnatelná položka"</t>
  </si>
  <si>
    <t xml:space="preserve">"výplň rabátek oblázky"  26.0</t>
  </si>
  <si>
    <t>894411311</t>
  </si>
  <si>
    <t>Osazení železobetonových dílců pro šachty skruží rovných</t>
  </si>
  <si>
    <t>2017033522</t>
  </si>
  <si>
    <t>5*2</t>
  </si>
  <si>
    <t>5922580R</t>
  </si>
  <si>
    <t>skruž betonová tenkostěnná TBH 200 x 75 x 10 cm</t>
  </si>
  <si>
    <t>252459426</t>
  </si>
  <si>
    <t>998231311</t>
  </si>
  <si>
    <t>Přesun hmot pro sadovnické a krajinářské úpravy vodorovně do 5000 m</t>
  </si>
  <si>
    <t>556492926</t>
  </si>
  <si>
    <t xml:space="preserve">SO 901 - SO 901 - DIO  - 3.etapa</t>
  </si>
  <si>
    <t>113154353</t>
  </si>
  <si>
    <t>Frézování živičného krytu tl 50 mm pruh š 1 m pl do 10000 m2 s překážkami v trase</t>
  </si>
  <si>
    <t>-403972831</t>
  </si>
  <si>
    <t>4000.0*0.5</t>
  </si>
  <si>
    <t>572241122</t>
  </si>
  <si>
    <t>Vyspravení výtluků materiálem na bázi asfaltu s řezáním, vysekáním, očištěním, zaplněním směsí a zhutněním asfaltovým betonem ACO (AB) při vyspravované ploše na 1 km komunikace přes 10 % tl. přes 40 do 60 mm</t>
  </si>
  <si>
    <t>1167046682</t>
  </si>
  <si>
    <t xml:space="preserve">"odhad"  4000.0*0.5</t>
  </si>
  <si>
    <t>1187878452</t>
  </si>
  <si>
    <t>577144141</t>
  </si>
  <si>
    <t>Asfaltový beton vrstva obrusná ACO 11 (ABS) tř. I tl 50 mm š přes 3 m z modifikovaného asfaltu</t>
  </si>
  <si>
    <t>1981905672</t>
  </si>
  <si>
    <t>913121111</t>
  </si>
  <si>
    <t>Montáž a demontáž dočasné dopravní značky kompletní základní</t>
  </si>
  <si>
    <t>1196306789</t>
  </si>
  <si>
    <t>913121112</t>
  </si>
  <si>
    <t>Montáž a demontáž dočasné dopravní značky kompletní zvětšené</t>
  </si>
  <si>
    <t>2041876990</t>
  </si>
  <si>
    <t>913121211</t>
  </si>
  <si>
    <t>Příplatek k dočasné dopravní značce kompletní základní za první a ZKD den použití</t>
  </si>
  <si>
    <t>1891719268</t>
  </si>
  <si>
    <t xml:space="preserve">"odhad 4 měsíce"  400*4*30</t>
  </si>
  <si>
    <t>913121212</t>
  </si>
  <si>
    <t>Příplatek k dočasné dopravní značce kompletní zvětšené za první a ZKD den použití</t>
  </si>
  <si>
    <t>-1814404556</t>
  </si>
  <si>
    <t xml:space="preserve">"odhad 4 měsíce"  50*4*30</t>
  </si>
  <si>
    <t>2048200106</t>
  </si>
  <si>
    <t>-256,0</t>
  </si>
  <si>
    <t>Vodorovná doprava suti ze sypkých materiálů do 1 km</t>
  </si>
  <si>
    <t>1701307671</t>
  </si>
  <si>
    <t xml:space="preserve">"fréza"  256.0</t>
  </si>
  <si>
    <t>Příplatek ZKD 1 km u vodorovné dopravy suti ze sypkých materiálů</t>
  </si>
  <si>
    <t>756077907</t>
  </si>
  <si>
    <t xml:space="preserve">"skládka 35 km"  256.0*34</t>
  </si>
  <si>
    <t>1306227238</t>
  </si>
  <si>
    <t>SO VON - SO VON - Vedlejší a ostatní náklady - 3.etapa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</si>
  <si>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</si>
  <si>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</si>
  <si>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</si>
  <si>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</si>
  <si>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</si>
  <si>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</si>
  <si>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</si>
  <si>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</si>
  <si>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</si>
  <si>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</si>
  <si>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</si>
  <si>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011504000</t>
  </si>
  <si>
    <t>Pasportizace okolních objektů</t>
  </si>
  <si>
    <t>Kč</t>
  </si>
  <si>
    <t>1024</t>
  </si>
  <si>
    <t>1970988222</t>
  </si>
  <si>
    <t>011505000</t>
  </si>
  <si>
    <t>Kamerový průzkum kanalizace</t>
  </si>
  <si>
    <t>475362516</t>
  </si>
  <si>
    <t>012103000</t>
  </si>
  <si>
    <t>Průzkumné, geodetické a projektové práce geodetické práce před výstavbou</t>
  </si>
  <si>
    <t>1061982858</t>
  </si>
  <si>
    <t>012203000</t>
  </si>
  <si>
    <t>Geodetické práce při provádění stavby</t>
  </si>
  <si>
    <t>1605137349</t>
  </si>
  <si>
    <t>013203000</t>
  </si>
  <si>
    <t>Aktualizace DIO a projednání pro získání DIR</t>
  </si>
  <si>
    <t>1382940734</t>
  </si>
  <si>
    <t>013244000</t>
  </si>
  <si>
    <t>Dokumentace pro provádění stavby</t>
  </si>
  <si>
    <t>-655519285</t>
  </si>
  <si>
    <t xml:space="preserve">"realizační dokumentace stavby"  1</t>
  </si>
  <si>
    <t>013254000</t>
  </si>
  <si>
    <t>Dokumentace skutečného provedení stavby</t>
  </si>
  <si>
    <t>-1076461775</t>
  </si>
  <si>
    <t>VRN2</t>
  </si>
  <si>
    <t>Příprava staveniště</t>
  </si>
  <si>
    <t>020001000</t>
  </si>
  <si>
    <t>Příprava staveniště - oplocení a pod</t>
  </si>
  <si>
    <t>1817303783</t>
  </si>
  <si>
    <t xml:space="preserve">"zajištění oplocení staveniště z důvodu bezpečnosti v okolí stavby"  1</t>
  </si>
  <si>
    <t>021002000</t>
  </si>
  <si>
    <t xml:space="preserve">Záchranné práce - Ochrana fasád domů, reklamních panelů během realizace stavby </t>
  </si>
  <si>
    <t>436959586</t>
  </si>
  <si>
    <t>VRN3</t>
  </si>
  <si>
    <t>Zařízení staveniště</t>
  </si>
  <si>
    <t>030001000</t>
  </si>
  <si>
    <t>-1403143943</t>
  </si>
  <si>
    <t>030001R</t>
  </si>
  <si>
    <t>Přemístění zařízení staveniště</t>
  </si>
  <si>
    <t>-1154025132</t>
  </si>
  <si>
    <t xml:space="preserve">"přemístění celého zařízení staveniště na nové místo"  1</t>
  </si>
  <si>
    <t>032002000</t>
  </si>
  <si>
    <t>Vybavení staveniště</t>
  </si>
  <si>
    <t>-742884536</t>
  </si>
  <si>
    <t>"Mobilní zábrany proti hluku - zřízení, ošetřování, odstranění</t>
  </si>
  <si>
    <t>"mycí linka či oklepová část na výjezdu ze stavby vč.provozu</t>
  </si>
  <si>
    <t>VRN4</t>
  </si>
  <si>
    <t>Inženýrská činnost</t>
  </si>
  <si>
    <t>045303000</t>
  </si>
  <si>
    <t>Inženýrská činnost zkoušky a ostatní měření kompletační a koordinační činnost koordinační činnost</t>
  </si>
  <si>
    <t>1349911280</t>
  </si>
  <si>
    <t>"Inženýrská činnost zkoušky a ostatní měření monitoring kompletační a koordinační činnost koordinační činnost souvisejících investic</t>
  </si>
  <si>
    <t>"- inženýrské sítě, plyn, SSZ,</t>
  </si>
  <si>
    <t>VRN6</t>
  </si>
  <si>
    <t>Územní vlivy</t>
  </si>
  <si>
    <t>062002000</t>
  </si>
  <si>
    <t>Ztížené dopravní podmínky</t>
  </si>
  <si>
    <t>-891207096</t>
  </si>
  <si>
    <t>"Hlavní tituly průvodních činností a nákladů územní vlivy ztížené dopravní podmínky</t>
  </si>
  <si>
    <t xml:space="preserve">"tramvajový provoz"  1</t>
  </si>
  <si>
    <t>062103000</t>
  </si>
  <si>
    <t>Náklady na přemísťování nádob tříděného a komunálního odpadu</t>
  </si>
  <si>
    <t>189322429</t>
  </si>
  <si>
    <t>"Územní vlivy ztížené dopravní podmínky překládání nákladu</t>
  </si>
  <si>
    <t>"kontejnery na tříděný odpad + koš na zábradlí - ztížené přemisťování po dobu stavby přes staveniště</t>
  </si>
  <si>
    <t>VRN9</t>
  </si>
  <si>
    <t>Ostatní náklady</t>
  </si>
  <si>
    <t>090001000</t>
  </si>
  <si>
    <t>Základní rozdělení průvodních činností a nákladů, ostatní náklady, koordinace více stavebníků (zhotovitelů), provozní a územní vlivy</t>
  </si>
  <si>
    <t>1643542368</t>
  </si>
  <si>
    <t>091002100</t>
  </si>
  <si>
    <t>Ostatní náklady související s objektem - informační tabule</t>
  </si>
  <si>
    <t>-485454612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</si>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</sst>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7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23" xfId="0" applyNumberFormat="1" applyFont="1" applyBorder="1" applyAlignment="1" applyProtection="1">
      <alignment vertical="center"/>
    </xf>
    <xf numFmtId="4" fontId="32" fillId="0" borderId="24" xfId="0" applyNumberFormat="1" applyFont="1" applyBorder="1" applyAlignment="1" applyProtection="1">
      <alignment vertical="center"/>
    </xf>
    <xf numFmtId="166" fontId="32" fillId="0" borderId="24" xfId="0" applyNumberFormat="1" applyFont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28" xfId="0" quotePrefix="1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8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40" fillId="0" borderId="29" xfId="0" applyFont="1" applyBorder="1" applyAlignment="1">
      <alignment vertical="center" wrapText="1"/>
      <protection locked="0"/>
    </xf>
    <xf numFmtId="0" fontId="40" fillId="0" borderId="30" xfId="0" applyFont="1" applyBorder="1" applyAlignment="1">
      <alignment vertical="center" wrapText="1"/>
      <protection locked="0"/>
    </xf>
    <xf numFmtId="0" fontId="40" fillId="0" borderId="31" xfId="0" applyFont="1" applyBorder="1" applyAlignment="1">
      <alignment vertical="center" wrapText="1"/>
      <protection locked="0"/>
    </xf>
    <xf numFmtId="0" fontId="40" fillId="0" borderId="32" xfId="0" applyFont="1" applyBorder="1" applyAlignment="1">
      <alignment horizontal="center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40" fillId="0" borderId="33" xfId="0" applyFont="1" applyBorder="1" applyAlignment="1">
      <alignment horizontal="center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horizontal="left" wrapText="1"/>
      <protection locked="0"/>
    </xf>
    <xf numFmtId="0" fontId="40" fillId="0" borderId="33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49" fontId="43" fillId="0" borderId="1" xfId="0" applyNumberFormat="1" applyFont="1" applyBorder="1" applyAlignment="1">
      <alignment horizontal="left" vertical="center" wrapText="1"/>
      <protection locked="0"/>
    </xf>
    <xf numFmtId="49" fontId="43" fillId="0" borderId="1" xfId="0" applyNumberFormat="1" applyFont="1" applyBorder="1" applyAlignment="1">
      <alignment vertical="center" wrapText="1"/>
      <protection locked="0"/>
    </xf>
    <xf numFmtId="0" fontId="40" fillId="0" borderId="35" xfId="0" applyFont="1" applyBorder="1" applyAlignment="1">
      <alignment vertical="center" wrapText="1"/>
      <protection locked="0"/>
    </xf>
    <xf numFmtId="0" fontId="44" fillId="0" borderId="34" xfId="0" applyFont="1" applyBorder="1" applyAlignment="1">
      <alignment vertical="center" wrapText="1"/>
      <protection locked="0"/>
    </xf>
    <xf numFmtId="0" fontId="40" fillId="0" borderId="36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top"/>
      <protection locked="0"/>
    </xf>
    <xf numFmtId="0" fontId="40" fillId="0" borderId="0" xfId="0" applyFont="1" applyAlignment="1">
      <alignment vertical="top"/>
      <protection locked="0"/>
    </xf>
    <xf numFmtId="0" fontId="40" fillId="0" borderId="29" xfId="0" applyFont="1" applyBorder="1" applyAlignment="1">
      <alignment horizontal="left" vertical="center"/>
      <protection locked="0"/>
    </xf>
    <xf numFmtId="0" fontId="40" fillId="0" borderId="30" xfId="0" applyFont="1" applyBorder="1" applyAlignment="1">
      <alignment horizontal="left" vertical="center"/>
      <protection locked="0"/>
    </xf>
    <xf numFmtId="0" fontId="40" fillId="0" borderId="31" xfId="0" applyFont="1" applyBorder="1" applyAlignment="1">
      <alignment horizontal="left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5" fillId="0" borderId="0" xfId="0" applyFont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center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3" fillId="0" borderId="1" xfId="0" applyFont="1" applyBorder="1" applyAlignment="1">
      <alignment horizontal="center" vertical="center"/>
      <protection locked="0"/>
    </xf>
    <xf numFmtId="0" fontId="43" fillId="0" borderId="32" xfId="0" applyFont="1" applyBorder="1" applyAlignment="1">
      <alignment horizontal="left" vertical="center"/>
      <protection locked="0"/>
    </xf>
    <xf numFmtId="0" fontId="43" fillId="2" borderId="1" xfId="0" applyFont="1" applyFill="1" applyBorder="1" applyAlignment="1">
      <alignment horizontal="left" vertical="center"/>
      <protection locked="0"/>
    </xf>
    <xf numFmtId="0" fontId="43" fillId="2" borderId="1" xfId="0" applyFont="1" applyFill="1" applyBorder="1" applyAlignment="1">
      <alignment horizontal="center" vertical="center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center" vertical="center" wrapText="1"/>
      <protection locked="0"/>
    </xf>
    <xf numFmtId="0" fontId="40" fillId="0" borderId="29" xfId="0" applyFont="1" applyBorder="1" applyAlignment="1">
      <alignment horizontal="left" vertical="center" wrapText="1"/>
      <protection locked="0"/>
    </xf>
    <xf numFmtId="0" fontId="40" fillId="0" borderId="30" xfId="0" applyFont="1" applyBorder="1" applyAlignment="1">
      <alignment horizontal="left" vertical="center" wrapText="1"/>
      <protection locked="0"/>
    </xf>
    <xf numFmtId="0" fontId="40" fillId="0" borderId="3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5" fillId="0" borderId="32" xfId="0" applyFont="1" applyBorder="1" applyAlignment="1">
      <alignment horizontal="left" vertical="center" wrapText="1"/>
      <protection locked="0"/>
    </xf>
    <xf numFmtId="0" fontId="45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/>
      <protection locked="0"/>
    </xf>
    <xf numFmtId="0" fontId="43" fillId="0" borderId="35" xfId="0" applyFont="1" applyBorder="1" applyAlignment="1">
      <alignment horizontal="left" vertical="center" wrapText="1"/>
      <protection locked="0"/>
    </xf>
    <xf numFmtId="0" fontId="43" fillId="0" borderId="34" xfId="0" applyFont="1" applyBorder="1" applyAlignment="1">
      <alignment horizontal="left" vertical="center" wrapText="1"/>
      <protection locked="0"/>
    </xf>
    <xf numFmtId="0" fontId="43" fillId="0" borderId="36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left" vertical="top"/>
      <protection locked="0"/>
    </xf>
    <xf numFmtId="0" fontId="43" fillId="0" borderId="1" xfId="0" applyFont="1" applyBorder="1" applyAlignment="1">
      <alignment horizontal="center" vertical="top"/>
      <protection locked="0"/>
    </xf>
    <xf numFmtId="0" fontId="43" fillId="0" borderId="35" xfId="0" applyFont="1" applyBorder="1" applyAlignment="1">
      <alignment horizontal="left" vertical="center"/>
      <protection locked="0"/>
    </xf>
    <xf numFmtId="0" fontId="43" fillId="0" borderId="36" xfId="0" applyFont="1" applyBorder="1" applyAlignment="1">
      <alignment horizontal="left" vertical="center"/>
      <protection locked="0"/>
    </xf>
    <xf numFmtId="0" fontId="45" fillId="0" borderId="0" xfId="0" applyFont="1" applyAlignment="1">
      <alignment vertical="center"/>
      <protection locked="0"/>
    </xf>
    <xf numFmtId="0" fontId="42" fillId="0" borderId="1" xfId="0" applyFont="1" applyBorder="1" applyAlignment="1">
      <alignment vertical="center"/>
      <protection locked="0"/>
    </xf>
    <xf numFmtId="0" fontId="45" fillId="0" borderId="34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3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2" fillId="0" borderId="34" xfId="0" applyFont="1" applyBorder="1" applyAlignment="1">
      <alignment horizontal="left"/>
      <protection locked="0"/>
    </xf>
    <xf numFmtId="0" fontId="45" fillId="0" borderId="34" xfId="0" applyFont="1" applyBorder="1" applyAlignment="1">
      <protection locked="0"/>
    </xf>
    <xf numFmtId="0" fontId="40" fillId="0" borderId="32" xfId="0" applyFont="1" applyBorder="1" applyAlignment="1">
      <alignment vertical="top"/>
      <protection locked="0"/>
    </xf>
    <xf numFmtId="0" fontId="40" fillId="0" borderId="33" xfId="0" applyFont="1" applyBorder="1" applyAlignment="1">
      <alignment vertical="top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35" xfId="0" applyFont="1" applyBorder="1" applyAlignment="1">
      <alignment vertical="top"/>
      <protection locked="0"/>
    </xf>
    <xf numFmtId="0" fontId="40" fillId="0" borderId="34" xfId="0" applyFont="1" applyBorder="1" applyAlignment="1">
      <alignment vertical="top"/>
      <protection locked="0"/>
    </xf>
    <xf numFmtId="0" fontId="40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33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48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Nuselska-3etapa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Nuselská, Praha 4, č.akce 999055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 "","",AN8)</f>
        <v>13.6.2017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49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50</v>
      </c>
      <c r="D49" s="97"/>
      <c r="E49" s="97"/>
      <c r="F49" s="97"/>
      <c r="G49" s="97"/>
      <c r="H49" s="98"/>
      <c r="I49" s="99" t="s">
        <v>51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52</v>
      </c>
      <c r="AH49" s="97"/>
      <c r="AI49" s="97"/>
      <c r="AJ49" s="97"/>
      <c r="AK49" s="97"/>
      <c r="AL49" s="97"/>
      <c r="AM49" s="97"/>
      <c r="AN49" s="99" t="s">
        <v>53</v>
      </c>
      <c r="AO49" s="97"/>
      <c r="AP49" s="97"/>
      <c r="AQ49" s="101" t="s">
        <v>54</v>
      </c>
      <c r="AR49" s="72"/>
      <c r="AS49" s="102" t="s">
        <v>55</v>
      </c>
      <c r="AT49" s="103" t="s">
        <v>56</v>
      </c>
      <c r="AU49" s="103" t="s">
        <v>57</v>
      </c>
      <c r="AV49" s="103" t="s">
        <v>58</v>
      </c>
      <c r="AW49" s="103" t="s">
        <v>59</v>
      </c>
      <c r="AX49" s="103" t="s">
        <v>60</v>
      </c>
      <c r="AY49" s="103" t="s">
        <v>61</v>
      </c>
      <c r="AZ49" s="103" t="s">
        <v>62</v>
      </c>
      <c r="BA49" s="103" t="s">
        <v>63</v>
      </c>
      <c r="BB49" s="103" t="s">
        <v>64</v>
      </c>
      <c r="BC49" s="103" t="s">
        <v>65</v>
      </c>
      <c r="BD49" s="104" t="s">
        <v>66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ROUND(AG52+AG54+AG56+AG58+AG60,2)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ROUND(AS52+AS54+AS56+AS58+AS60,2)</f>
        <v>0</v>
      </c>
      <c r="AT51" s="114">
        <f>ROUND(SUM(AV51:AW51),2)</f>
        <v>0</v>
      </c>
      <c r="AU51" s="115">
        <f>ROUND(AU52+AU54+AU56+AU58+AU60,5)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ROUND(AZ52+AZ54+AZ56+AZ58+AZ60,2)</f>
        <v>0</v>
      </c>
      <c r="BA51" s="114">
        <f>ROUND(BA52+BA54+BA56+BA58+BA60,2)</f>
        <v>0</v>
      </c>
      <c r="BB51" s="114">
        <f>ROUND(BB52+BB54+BB56+BB58+BB60,2)</f>
        <v>0</v>
      </c>
      <c r="BC51" s="114">
        <f>ROUND(BC52+BC54+BC56+BC58+BC60,2)</f>
        <v>0</v>
      </c>
      <c r="BD51" s="116">
        <f>ROUND(BD52+BD54+BD56+BD58+BD60,2)</f>
        <v>0</v>
      </c>
      <c r="BS51" s="117" t="s">
        <v>68</v>
      </c>
      <c r="BT51" s="117" t="s">
        <v>69</v>
      </c>
      <c r="BU51" s="118" t="s">
        <v>70</v>
      </c>
      <c r="BV51" s="117" t="s">
        <v>71</v>
      </c>
      <c r="BW51" s="117" t="s">
        <v>7</v>
      </c>
      <c r="BX51" s="117" t="s">
        <v>72</v>
      </c>
      <c r="CL51" s="117" t="s">
        <v>21</v>
      </c>
    </row>
    <row r="52" s="5" customFormat="1" ht="16.5" customHeight="1">
      <c r="B52" s="119"/>
      <c r="C52" s="120"/>
      <c r="D52" s="121" t="s">
        <v>73</v>
      </c>
      <c r="E52" s="121"/>
      <c r="F52" s="121"/>
      <c r="G52" s="121"/>
      <c r="H52" s="121"/>
      <c r="I52" s="122"/>
      <c r="J52" s="121" t="s">
        <v>74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ROUND(AG53,2)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75</v>
      </c>
      <c r="AR52" s="126"/>
      <c r="AS52" s="127">
        <f>ROUND(AS53,2)</f>
        <v>0</v>
      </c>
      <c r="AT52" s="128">
        <f>ROUND(SUM(AV52:AW52),2)</f>
        <v>0</v>
      </c>
      <c r="AU52" s="129">
        <f>ROUND(AU53,5)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ROUND(AZ53,2)</f>
        <v>0</v>
      </c>
      <c r="BA52" s="128">
        <f>ROUND(BA53,2)</f>
        <v>0</v>
      </c>
      <c r="BB52" s="128">
        <f>ROUND(BB53,2)</f>
        <v>0</v>
      </c>
      <c r="BC52" s="128">
        <f>ROUND(BC53,2)</f>
        <v>0</v>
      </c>
      <c r="BD52" s="130">
        <f>ROUND(BD53,2)</f>
        <v>0</v>
      </c>
      <c r="BS52" s="131" t="s">
        <v>68</v>
      </c>
      <c r="BT52" s="131" t="s">
        <v>76</v>
      </c>
      <c r="BU52" s="131" t="s">
        <v>70</v>
      </c>
      <c r="BV52" s="131" t="s">
        <v>71</v>
      </c>
      <c r="BW52" s="131" t="s">
        <v>77</v>
      </c>
      <c r="BX52" s="131" t="s">
        <v>7</v>
      </c>
      <c r="CL52" s="131" t="s">
        <v>78</v>
      </c>
      <c r="CM52" s="131" t="s">
        <v>79</v>
      </c>
    </row>
    <row r="53" s="6" customFormat="1" ht="16.5" customHeight="1">
      <c r="A53" s="132" t="s">
        <v>80</v>
      </c>
      <c r="B53" s="133"/>
      <c r="C53" s="134"/>
      <c r="D53" s="134"/>
      <c r="E53" s="135" t="s">
        <v>73</v>
      </c>
      <c r="F53" s="135"/>
      <c r="G53" s="135"/>
      <c r="H53" s="135"/>
      <c r="I53" s="135"/>
      <c r="J53" s="134"/>
      <c r="K53" s="135" t="s">
        <v>74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'SO 101 - SO 101 - Komunik...'!J29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81</v>
      </c>
      <c r="AR53" s="138"/>
      <c r="AS53" s="139">
        <v>0</v>
      </c>
      <c r="AT53" s="140">
        <f>ROUND(SUM(AV53:AW53),2)</f>
        <v>0</v>
      </c>
      <c r="AU53" s="141">
        <f>'SO 101 - SO 101 - Komunik...'!P92</f>
        <v>0</v>
      </c>
      <c r="AV53" s="140">
        <f>'SO 101 - SO 101 - Komunik...'!J32</f>
        <v>0</v>
      </c>
      <c r="AW53" s="140">
        <f>'SO 101 - SO 101 - Komunik...'!J33</f>
        <v>0</v>
      </c>
      <c r="AX53" s="140">
        <f>'SO 101 - SO 101 - Komunik...'!J34</f>
        <v>0</v>
      </c>
      <c r="AY53" s="140">
        <f>'SO 101 - SO 101 - Komunik...'!J35</f>
        <v>0</v>
      </c>
      <c r="AZ53" s="140">
        <f>'SO 101 - SO 101 - Komunik...'!F32</f>
        <v>0</v>
      </c>
      <c r="BA53" s="140">
        <f>'SO 101 - SO 101 - Komunik...'!F33</f>
        <v>0</v>
      </c>
      <c r="BB53" s="140">
        <f>'SO 101 - SO 101 - Komunik...'!F34</f>
        <v>0</v>
      </c>
      <c r="BC53" s="140">
        <f>'SO 101 - SO 101 - Komunik...'!F35</f>
        <v>0</v>
      </c>
      <c r="BD53" s="142">
        <f>'SO 101 - SO 101 - Komunik...'!F36</f>
        <v>0</v>
      </c>
      <c r="BT53" s="143" t="s">
        <v>79</v>
      </c>
      <c r="BV53" s="143" t="s">
        <v>71</v>
      </c>
      <c r="BW53" s="143" t="s">
        <v>82</v>
      </c>
      <c r="BX53" s="143" t="s">
        <v>77</v>
      </c>
      <c r="CL53" s="143" t="s">
        <v>21</v>
      </c>
    </row>
    <row r="54" s="5" customFormat="1" ht="31.5" customHeight="1">
      <c r="B54" s="119"/>
      <c r="C54" s="120"/>
      <c r="D54" s="121" t="s">
        <v>83</v>
      </c>
      <c r="E54" s="121"/>
      <c r="F54" s="121"/>
      <c r="G54" s="121"/>
      <c r="H54" s="121"/>
      <c r="I54" s="122"/>
      <c r="J54" s="121" t="s">
        <v>84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ROUND(AG55,2)</f>
        <v>0</v>
      </c>
      <c r="AH54" s="122"/>
      <c r="AI54" s="122"/>
      <c r="AJ54" s="122"/>
      <c r="AK54" s="122"/>
      <c r="AL54" s="122"/>
      <c r="AM54" s="122"/>
      <c r="AN54" s="124">
        <f>SUM(AG54,AT54)</f>
        <v>0</v>
      </c>
      <c r="AO54" s="122"/>
      <c r="AP54" s="122"/>
      <c r="AQ54" s="125" t="s">
        <v>75</v>
      </c>
      <c r="AR54" s="126"/>
      <c r="AS54" s="127">
        <f>ROUND(AS55,2)</f>
        <v>0</v>
      </c>
      <c r="AT54" s="128">
        <f>ROUND(SUM(AV54:AW54),2)</f>
        <v>0</v>
      </c>
      <c r="AU54" s="129">
        <f>ROUND(AU55,5)</f>
        <v>0</v>
      </c>
      <c r="AV54" s="128">
        <f>ROUND(AZ54*L26,2)</f>
        <v>0</v>
      </c>
      <c r="AW54" s="128">
        <f>ROUND(BA54*L27,2)</f>
        <v>0</v>
      </c>
      <c r="AX54" s="128">
        <f>ROUND(BB54*L26,2)</f>
        <v>0</v>
      </c>
      <c r="AY54" s="128">
        <f>ROUND(BC54*L27,2)</f>
        <v>0</v>
      </c>
      <c r="AZ54" s="128">
        <f>ROUND(AZ55,2)</f>
        <v>0</v>
      </c>
      <c r="BA54" s="128">
        <f>ROUND(BA55,2)</f>
        <v>0</v>
      </c>
      <c r="BB54" s="128">
        <f>ROUND(BB55,2)</f>
        <v>0</v>
      </c>
      <c r="BC54" s="128">
        <f>ROUND(BC55,2)</f>
        <v>0</v>
      </c>
      <c r="BD54" s="130">
        <f>ROUND(BD55,2)</f>
        <v>0</v>
      </c>
      <c r="BS54" s="131" t="s">
        <v>68</v>
      </c>
      <c r="BT54" s="131" t="s">
        <v>76</v>
      </c>
      <c r="BU54" s="131" t="s">
        <v>70</v>
      </c>
      <c r="BV54" s="131" t="s">
        <v>71</v>
      </c>
      <c r="BW54" s="131" t="s">
        <v>85</v>
      </c>
      <c r="BX54" s="131" t="s">
        <v>7</v>
      </c>
      <c r="CL54" s="131" t="s">
        <v>86</v>
      </c>
      <c r="CM54" s="131" t="s">
        <v>79</v>
      </c>
    </row>
    <row r="55" s="6" customFormat="1" ht="16.5" customHeight="1">
      <c r="A55" s="132" t="s">
        <v>80</v>
      </c>
      <c r="B55" s="133"/>
      <c r="C55" s="134"/>
      <c r="D55" s="134"/>
      <c r="E55" s="135" t="s">
        <v>83</v>
      </c>
      <c r="F55" s="135"/>
      <c r="G55" s="135"/>
      <c r="H55" s="135"/>
      <c r="I55" s="135"/>
      <c r="J55" s="134"/>
      <c r="K55" s="135" t="s">
        <v>84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'SO 125 - SO 125 - Chodník...'!J29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81</v>
      </c>
      <c r="AR55" s="138"/>
      <c r="AS55" s="139">
        <v>0</v>
      </c>
      <c r="AT55" s="140">
        <f>ROUND(SUM(AV55:AW55),2)</f>
        <v>0</v>
      </c>
      <c r="AU55" s="141">
        <f>'SO 125 - SO 125 - Chodník...'!P95</f>
        <v>0</v>
      </c>
      <c r="AV55" s="140">
        <f>'SO 125 - SO 125 - Chodník...'!J32</f>
        <v>0</v>
      </c>
      <c r="AW55" s="140">
        <f>'SO 125 - SO 125 - Chodník...'!J33</f>
        <v>0</v>
      </c>
      <c r="AX55" s="140">
        <f>'SO 125 - SO 125 - Chodník...'!J34</f>
        <v>0</v>
      </c>
      <c r="AY55" s="140">
        <f>'SO 125 - SO 125 - Chodník...'!J35</f>
        <v>0</v>
      </c>
      <c r="AZ55" s="140">
        <f>'SO 125 - SO 125 - Chodník...'!F32</f>
        <v>0</v>
      </c>
      <c r="BA55" s="140">
        <f>'SO 125 - SO 125 - Chodník...'!F33</f>
        <v>0</v>
      </c>
      <c r="BB55" s="140">
        <f>'SO 125 - SO 125 - Chodník...'!F34</f>
        <v>0</v>
      </c>
      <c r="BC55" s="140">
        <f>'SO 125 - SO 125 - Chodník...'!F35</f>
        <v>0</v>
      </c>
      <c r="BD55" s="142">
        <f>'SO 125 - SO 125 - Chodník...'!F36</f>
        <v>0</v>
      </c>
      <c r="BT55" s="143" t="s">
        <v>79</v>
      </c>
      <c r="BV55" s="143" t="s">
        <v>71</v>
      </c>
      <c r="BW55" s="143" t="s">
        <v>87</v>
      </c>
      <c r="BX55" s="143" t="s">
        <v>85</v>
      </c>
      <c r="CL55" s="143" t="s">
        <v>21</v>
      </c>
    </row>
    <row r="56" s="5" customFormat="1" ht="31.5" customHeight="1">
      <c r="B56" s="119"/>
      <c r="C56" s="120"/>
      <c r="D56" s="121" t="s">
        <v>88</v>
      </c>
      <c r="E56" s="121"/>
      <c r="F56" s="121"/>
      <c r="G56" s="121"/>
      <c r="H56" s="121"/>
      <c r="I56" s="122"/>
      <c r="J56" s="121" t="s">
        <v>89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ROUND(AG57,2)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75</v>
      </c>
      <c r="AR56" s="126"/>
      <c r="AS56" s="127">
        <f>ROUND(AS57,2)</f>
        <v>0</v>
      </c>
      <c r="AT56" s="128">
        <f>ROUND(SUM(AV56:AW56),2)</f>
        <v>0</v>
      </c>
      <c r="AU56" s="129">
        <f>ROUND(AU57,5)</f>
        <v>0</v>
      </c>
      <c r="AV56" s="128">
        <f>ROUND(AZ56*L26,2)</f>
        <v>0</v>
      </c>
      <c r="AW56" s="128">
        <f>ROUND(BA56*L27,2)</f>
        <v>0</v>
      </c>
      <c r="AX56" s="128">
        <f>ROUND(BB56*L26,2)</f>
        <v>0</v>
      </c>
      <c r="AY56" s="128">
        <f>ROUND(BC56*L27,2)</f>
        <v>0</v>
      </c>
      <c r="AZ56" s="128">
        <f>ROUND(AZ57,2)</f>
        <v>0</v>
      </c>
      <c r="BA56" s="128">
        <f>ROUND(BA57,2)</f>
        <v>0</v>
      </c>
      <c r="BB56" s="128">
        <f>ROUND(BB57,2)</f>
        <v>0</v>
      </c>
      <c r="BC56" s="128">
        <f>ROUND(BC57,2)</f>
        <v>0</v>
      </c>
      <c r="BD56" s="130">
        <f>ROUND(BD57,2)</f>
        <v>0</v>
      </c>
      <c r="BS56" s="131" t="s">
        <v>68</v>
      </c>
      <c r="BT56" s="131" t="s">
        <v>76</v>
      </c>
      <c r="BU56" s="131" t="s">
        <v>70</v>
      </c>
      <c r="BV56" s="131" t="s">
        <v>71</v>
      </c>
      <c r="BW56" s="131" t="s">
        <v>90</v>
      </c>
      <c r="BX56" s="131" t="s">
        <v>7</v>
      </c>
      <c r="CL56" s="131" t="s">
        <v>21</v>
      </c>
      <c r="CM56" s="131" t="s">
        <v>79</v>
      </c>
    </row>
    <row r="57" s="6" customFormat="1" ht="16.5" customHeight="1">
      <c r="A57" s="132" t="s">
        <v>80</v>
      </c>
      <c r="B57" s="133"/>
      <c r="C57" s="134"/>
      <c r="D57" s="134"/>
      <c r="E57" s="135" t="s">
        <v>88</v>
      </c>
      <c r="F57" s="135"/>
      <c r="G57" s="135"/>
      <c r="H57" s="135"/>
      <c r="I57" s="135"/>
      <c r="J57" s="134"/>
      <c r="K57" s="135" t="s">
        <v>89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'SO 801 - SO 801 - Vegetač...'!J29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81</v>
      </c>
      <c r="AR57" s="138"/>
      <c r="AS57" s="139">
        <v>0</v>
      </c>
      <c r="AT57" s="140">
        <f>ROUND(SUM(AV57:AW57),2)</f>
        <v>0</v>
      </c>
      <c r="AU57" s="141">
        <f>'SO 801 - SO 801 - Vegetač...'!P87</f>
        <v>0</v>
      </c>
      <c r="AV57" s="140">
        <f>'SO 801 - SO 801 - Vegetač...'!J32</f>
        <v>0</v>
      </c>
      <c r="AW57" s="140">
        <f>'SO 801 - SO 801 - Vegetač...'!J33</f>
        <v>0</v>
      </c>
      <c r="AX57" s="140">
        <f>'SO 801 - SO 801 - Vegetač...'!J34</f>
        <v>0</v>
      </c>
      <c r="AY57" s="140">
        <f>'SO 801 - SO 801 - Vegetač...'!J35</f>
        <v>0</v>
      </c>
      <c r="AZ57" s="140">
        <f>'SO 801 - SO 801 - Vegetač...'!F32</f>
        <v>0</v>
      </c>
      <c r="BA57" s="140">
        <f>'SO 801 - SO 801 - Vegetač...'!F33</f>
        <v>0</v>
      </c>
      <c r="BB57" s="140">
        <f>'SO 801 - SO 801 - Vegetač...'!F34</f>
        <v>0</v>
      </c>
      <c r="BC57" s="140">
        <f>'SO 801 - SO 801 - Vegetač...'!F35</f>
        <v>0</v>
      </c>
      <c r="BD57" s="142">
        <f>'SO 801 - SO 801 - Vegetač...'!F36</f>
        <v>0</v>
      </c>
      <c r="BT57" s="143" t="s">
        <v>79</v>
      </c>
      <c r="BV57" s="143" t="s">
        <v>71</v>
      </c>
      <c r="BW57" s="143" t="s">
        <v>91</v>
      </c>
      <c r="BX57" s="143" t="s">
        <v>90</v>
      </c>
      <c r="CL57" s="143" t="s">
        <v>21</v>
      </c>
    </row>
    <row r="58" s="5" customFormat="1" ht="16.5" customHeight="1">
      <c r="B58" s="119"/>
      <c r="C58" s="120"/>
      <c r="D58" s="121" t="s">
        <v>92</v>
      </c>
      <c r="E58" s="121"/>
      <c r="F58" s="121"/>
      <c r="G58" s="121"/>
      <c r="H58" s="121"/>
      <c r="I58" s="122"/>
      <c r="J58" s="121" t="s">
        <v>93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3">
        <f>ROUND(AG59,2)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75</v>
      </c>
      <c r="AR58" s="126"/>
      <c r="AS58" s="127">
        <f>ROUND(AS59,2)</f>
        <v>0</v>
      </c>
      <c r="AT58" s="128">
        <f>ROUND(SUM(AV58:AW58),2)</f>
        <v>0</v>
      </c>
      <c r="AU58" s="129">
        <f>ROUND(AU59,5)</f>
        <v>0</v>
      </c>
      <c r="AV58" s="128">
        <f>ROUND(AZ58*L26,2)</f>
        <v>0</v>
      </c>
      <c r="AW58" s="128">
        <f>ROUND(BA58*L27,2)</f>
        <v>0</v>
      </c>
      <c r="AX58" s="128">
        <f>ROUND(BB58*L26,2)</f>
        <v>0</v>
      </c>
      <c r="AY58" s="128">
        <f>ROUND(BC58*L27,2)</f>
        <v>0</v>
      </c>
      <c r="AZ58" s="128">
        <f>ROUND(AZ59,2)</f>
        <v>0</v>
      </c>
      <c r="BA58" s="128">
        <f>ROUND(BA59,2)</f>
        <v>0</v>
      </c>
      <c r="BB58" s="128">
        <f>ROUND(BB59,2)</f>
        <v>0</v>
      </c>
      <c r="BC58" s="128">
        <f>ROUND(BC59,2)</f>
        <v>0</v>
      </c>
      <c r="BD58" s="130">
        <f>ROUND(BD59,2)</f>
        <v>0</v>
      </c>
      <c r="BS58" s="131" t="s">
        <v>68</v>
      </c>
      <c r="BT58" s="131" t="s">
        <v>76</v>
      </c>
      <c r="BU58" s="131" t="s">
        <v>70</v>
      </c>
      <c r="BV58" s="131" t="s">
        <v>71</v>
      </c>
      <c r="BW58" s="131" t="s">
        <v>94</v>
      </c>
      <c r="BX58" s="131" t="s">
        <v>7</v>
      </c>
      <c r="CL58" s="131" t="s">
        <v>78</v>
      </c>
      <c r="CM58" s="131" t="s">
        <v>79</v>
      </c>
    </row>
    <row r="59" s="6" customFormat="1" ht="16.5" customHeight="1">
      <c r="A59" s="132" t="s">
        <v>80</v>
      </c>
      <c r="B59" s="133"/>
      <c r="C59" s="134"/>
      <c r="D59" s="134"/>
      <c r="E59" s="135" t="s">
        <v>92</v>
      </c>
      <c r="F59" s="135"/>
      <c r="G59" s="135"/>
      <c r="H59" s="135"/>
      <c r="I59" s="135"/>
      <c r="J59" s="134"/>
      <c r="K59" s="135" t="s">
        <v>93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'SO 901 - SO 901 - DIO  - ...'!J29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81</v>
      </c>
      <c r="AR59" s="138"/>
      <c r="AS59" s="139">
        <v>0</v>
      </c>
      <c r="AT59" s="140">
        <f>ROUND(SUM(AV59:AW59),2)</f>
        <v>0</v>
      </c>
      <c r="AU59" s="141">
        <f>'SO 901 - SO 901 - DIO  - ...'!P88</f>
        <v>0</v>
      </c>
      <c r="AV59" s="140">
        <f>'SO 901 - SO 901 - DIO  - ...'!J32</f>
        <v>0</v>
      </c>
      <c r="AW59" s="140">
        <f>'SO 901 - SO 901 - DIO  - ...'!J33</f>
        <v>0</v>
      </c>
      <c r="AX59" s="140">
        <f>'SO 901 - SO 901 - DIO  - ...'!J34</f>
        <v>0</v>
      </c>
      <c r="AY59" s="140">
        <f>'SO 901 - SO 901 - DIO  - ...'!J35</f>
        <v>0</v>
      </c>
      <c r="AZ59" s="140">
        <f>'SO 901 - SO 901 - DIO  - ...'!F32</f>
        <v>0</v>
      </c>
      <c r="BA59" s="140">
        <f>'SO 901 - SO 901 - DIO  - ...'!F33</f>
        <v>0</v>
      </c>
      <c r="BB59" s="140">
        <f>'SO 901 - SO 901 - DIO  - ...'!F34</f>
        <v>0</v>
      </c>
      <c r="BC59" s="140">
        <f>'SO 901 - SO 901 - DIO  - ...'!F35</f>
        <v>0</v>
      </c>
      <c r="BD59" s="142">
        <f>'SO 901 - SO 901 - DIO  - ...'!F36</f>
        <v>0</v>
      </c>
      <c r="BT59" s="143" t="s">
        <v>79</v>
      </c>
      <c r="BV59" s="143" t="s">
        <v>71</v>
      </c>
      <c r="BW59" s="143" t="s">
        <v>95</v>
      </c>
      <c r="BX59" s="143" t="s">
        <v>94</v>
      </c>
      <c r="CL59" s="143" t="s">
        <v>78</v>
      </c>
    </row>
    <row r="60" s="5" customFormat="1" ht="31.5" customHeight="1">
      <c r="B60" s="119"/>
      <c r="C60" s="120"/>
      <c r="D60" s="121" t="s">
        <v>96</v>
      </c>
      <c r="E60" s="121"/>
      <c r="F60" s="121"/>
      <c r="G60" s="121"/>
      <c r="H60" s="121"/>
      <c r="I60" s="122"/>
      <c r="J60" s="121" t="s">
        <v>97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3">
        <f>ROUND(AG61,2)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75</v>
      </c>
      <c r="AR60" s="126"/>
      <c r="AS60" s="127">
        <f>ROUND(AS61,2)</f>
        <v>0</v>
      </c>
      <c r="AT60" s="128">
        <f>ROUND(SUM(AV60:AW60),2)</f>
        <v>0</v>
      </c>
      <c r="AU60" s="129">
        <f>ROUND(AU61,5)</f>
        <v>0</v>
      </c>
      <c r="AV60" s="128">
        <f>ROUND(AZ60*L26,2)</f>
        <v>0</v>
      </c>
      <c r="AW60" s="128">
        <f>ROUND(BA60*L27,2)</f>
        <v>0</v>
      </c>
      <c r="AX60" s="128">
        <f>ROUND(BB60*L26,2)</f>
        <v>0</v>
      </c>
      <c r="AY60" s="128">
        <f>ROUND(BC60*L27,2)</f>
        <v>0</v>
      </c>
      <c r="AZ60" s="128">
        <f>ROUND(AZ61,2)</f>
        <v>0</v>
      </c>
      <c r="BA60" s="128">
        <f>ROUND(BA61,2)</f>
        <v>0</v>
      </c>
      <c r="BB60" s="128">
        <f>ROUND(BB61,2)</f>
        <v>0</v>
      </c>
      <c r="BC60" s="128">
        <f>ROUND(BC61,2)</f>
        <v>0</v>
      </c>
      <c r="BD60" s="130">
        <f>ROUND(BD61,2)</f>
        <v>0</v>
      </c>
      <c r="BS60" s="131" t="s">
        <v>68</v>
      </c>
      <c r="BT60" s="131" t="s">
        <v>76</v>
      </c>
      <c r="BU60" s="131" t="s">
        <v>70</v>
      </c>
      <c r="BV60" s="131" t="s">
        <v>71</v>
      </c>
      <c r="BW60" s="131" t="s">
        <v>98</v>
      </c>
      <c r="BX60" s="131" t="s">
        <v>7</v>
      </c>
      <c r="CL60" s="131" t="s">
        <v>21</v>
      </c>
      <c r="CM60" s="131" t="s">
        <v>79</v>
      </c>
    </row>
    <row r="61" s="6" customFormat="1" ht="28.5" customHeight="1">
      <c r="A61" s="132" t="s">
        <v>80</v>
      </c>
      <c r="B61" s="133"/>
      <c r="C61" s="134"/>
      <c r="D61" s="134"/>
      <c r="E61" s="135" t="s">
        <v>96</v>
      </c>
      <c r="F61" s="135"/>
      <c r="G61" s="135"/>
      <c r="H61" s="135"/>
      <c r="I61" s="135"/>
      <c r="J61" s="134"/>
      <c r="K61" s="135" t="s">
        <v>97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'SO VON - SO VON - Vedlejš...'!J29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81</v>
      </c>
      <c r="AR61" s="138"/>
      <c r="AS61" s="144">
        <v>0</v>
      </c>
      <c r="AT61" s="145">
        <f>ROUND(SUM(AV61:AW61),2)</f>
        <v>0</v>
      </c>
      <c r="AU61" s="146">
        <f>'SO VON - SO VON - Vedlejš...'!P89</f>
        <v>0</v>
      </c>
      <c r="AV61" s="145">
        <f>'SO VON - SO VON - Vedlejš...'!J32</f>
        <v>0</v>
      </c>
      <c r="AW61" s="145">
        <f>'SO VON - SO VON - Vedlejš...'!J33</f>
        <v>0</v>
      </c>
      <c r="AX61" s="145">
        <f>'SO VON - SO VON - Vedlejš...'!J34</f>
        <v>0</v>
      </c>
      <c r="AY61" s="145">
        <f>'SO VON - SO VON - Vedlejš...'!J35</f>
        <v>0</v>
      </c>
      <c r="AZ61" s="145">
        <f>'SO VON - SO VON - Vedlejš...'!F32</f>
        <v>0</v>
      </c>
      <c r="BA61" s="145">
        <f>'SO VON - SO VON - Vedlejš...'!F33</f>
        <v>0</v>
      </c>
      <c r="BB61" s="145">
        <f>'SO VON - SO VON - Vedlejš...'!F34</f>
        <v>0</v>
      </c>
      <c r="BC61" s="145">
        <f>'SO VON - SO VON - Vedlejš...'!F35</f>
        <v>0</v>
      </c>
      <c r="BD61" s="147">
        <f>'SO VON - SO VON - Vedlejš...'!F36</f>
        <v>0</v>
      </c>
      <c r="BT61" s="143" t="s">
        <v>79</v>
      </c>
      <c r="BV61" s="143" t="s">
        <v>71</v>
      </c>
      <c r="BW61" s="143" t="s">
        <v>99</v>
      </c>
      <c r="BX61" s="143" t="s">
        <v>98</v>
      </c>
      <c r="CL61" s="143" t="s">
        <v>21</v>
      </c>
    </row>
    <row r="62" s="1" customFormat="1" ht="30" customHeight="1">
      <c r="B62" s="46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2"/>
    </row>
    <row r="63" s="1" customFormat="1" ht="6.96" customHeight="1"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72"/>
    </row>
  </sheetData>
  <sheetProtection sheet="1" formatColumns="0" formatRows="0" objects="1" scenarios="1" spinCount="100000" saltValue="17KFJTDb0cxY8GShcx7zEIXfCTWfNvJF4pLfXJfIOpH8+x3T+qa7GW8G0o96yc+V/DM7uwr/yct1gHrT3fyBHw==" hashValue="nsh888B1Y93EKGWL/2JUSP74XNGhiyBreSk4KTgMzCPinoCKEIKXc4zv0SkJM3P88UpnTAoBMKQyPUDwrBjaxQ==" algorithmName="SHA-512" password="CC35"/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E61:I61"/>
    <mergeCell ref="K61:AF61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101 - SO 101 - Komunik...'!C2" display="/"/>
    <hyperlink ref="A55" location="'SO 125 - SO 125 - Chodník...'!C2" display="/"/>
    <hyperlink ref="A57" location="'SO 801 - SO 801 - Vegetač...'!C2" display="/"/>
    <hyperlink ref="A59" location="'SO 901 - SO 901 - DIO  - ...'!C2" display="/"/>
    <hyperlink ref="A61" location="'SO VON - SO VON - Vedlejš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100</v>
      </c>
      <c r="G1" s="151" t="s">
        <v>101</v>
      </c>
      <c r="H1" s="151"/>
      <c r="I1" s="152"/>
      <c r="J1" s="151" t="s">
        <v>102</v>
      </c>
      <c r="K1" s="150" t="s">
        <v>103</v>
      </c>
      <c r="L1" s="151" t="s">
        <v>104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82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ht="36.96" customHeight="1">
      <c r="B4" s="28"/>
      <c r="C4" s="29"/>
      <c r="D4" s="30" t="s">
        <v>105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Nuselská, Praha 4, č.akce 999055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106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107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108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107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13.6.2017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ROUND(J92,2)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="1" customFormat="1" ht="14.4" customHeight="1">
      <c r="B32" s="46"/>
      <c r="C32" s="47"/>
      <c r="D32" s="55" t="s">
        <v>39</v>
      </c>
      <c r="E32" s="55" t="s">
        <v>40</v>
      </c>
      <c r="F32" s="169">
        <f>ROUND(SUM(BE92:BE445), 2)</f>
        <v>0</v>
      </c>
      <c r="G32" s="47"/>
      <c r="H32" s="47"/>
      <c r="I32" s="170">
        <v>0.20999999999999999</v>
      </c>
      <c r="J32" s="169">
        <f>ROUND(ROUND((SUM(BE92:BE445)), 2)*I32, 2)</f>
        <v>0</v>
      </c>
      <c r="K32" s="51"/>
    </row>
    <row r="33" s="1" customFormat="1" ht="14.4" customHeight="1">
      <c r="B33" s="46"/>
      <c r="C33" s="47"/>
      <c r="D33" s="47"/>
      <c r="E33" s="55" t="s">
        <v>41</v>
      </c>
      <c r="F33" s="169">
        <f>ROUND(SUM(BF92:BF445), 2)</f>
        <v>0</v>
      </c>
      <c r="G33" s="47"/>
      <c r="H33" s="47"/>
      <c r="I33" s="170">
        <v>0.14999999999999999</v>
      </c>
      <c r="J33" s="169">
        <f>ROUND(ROUND((SUM(BF92:BF445)),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42</v>
      </c>
      <c r="F34" s="169">
        <f>ROUND(SUM(BG92:BG445),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43</v>
      </c>
      <c r="F35" s="169">
        <f>ROUND(SUM(BH92:BH445),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44</v>
      </c>
      <c r="F36" s="169">
        <f>ROUND(SUM(BI92:BI445),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109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Nuselská, Praha 4, č.akce 999055</v>
      </c>
      <c r="F47" s="40"/>
      <c r="G47" s="40"/>
      <c r="H47" s="40"/>
      <c r="I47" s="156"/>
      <c r="J47" s="47"/>
      <c r="K47" s="51"/>
    </row>
    <row r="48">
      <c r="B48" s="28"/>
      <c r="C48" s="40" t="s">
        <v>106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107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108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>SO 101 - SO 101 - Komunikace - 3.etapa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13.6.2017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110</v>
      </c>
      <c r="D58" s="171"/>
      <c r="E58" s="171"/>
      <c r="F58" s="171"/>
      <c r="G58" s="171"/>
      <c r="H58" s="171"/>
      <c r="I58" s="185"/>
      <c r="J58" s="186" t="s">
        <v>111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112</v>
      </c>
      <c r="D60" s="47"/>
      <c r="E60" s="47"/>
      <c r="F60" s="47"/>
      <c r="G60" s="47"/>
      <c r="H60" s="47"/>
      <c r="I60" s="156"/>
      <c r="J60" s="167">
        <f>J92</f>
        <v>0</v>
      </c>
      <c r="K60" s="51"/>
      <c r="AU60" s="24" t="s">
        <v>113</v>
      </c>
    </row>
    <row r="61" s="8" customFormat="1" ht="24.96" customHeight="1">
      <c r="B61" s="189"/>
      <c r="C61" s="190"/>
      <c r="D61" s="191" t="s">
        <v>114</v>
      </c>
      <c r="E61" s="192"/>
      <c r="F61" s="192"/>
      <c r="G61" s="192"/>
      <c r="H61" s="192"/>
      <c r="I61" s="193"/>
      <c r="J61" s="194">
        <f>J93</f>
        <v>0</v>
      </c>
      <c r="K61" s="195"/>
    </row>
    <row r="62" s="9" customFormat="1" ht="19.92" customHeight="1">
      <c r="B62" s="196"/>
      <c r="C62" s="197"/>
      <c r="D62" s="198" t="s">
        <v>115</v>
      </c>
      <c r="E62" s="199"/>
      <c r="F62" s="199"/>
      <c r="G62" s="199"/>
      <c r="H62" s="199"/>
      <c r="I62" s="200"/>
      <c r="J62" s="201">
        <f>J94</f>
        <v>0</v>
      </c>
      <c r="K62" s="202"/>
    </row>
    <row r="63" s="9" customFormat="1" ht="19.92" customHeight="1">
      <c r="B63" s="196"/>
      <c r="C63" s="197"/>
      <c r="D63" s="198" t="s">
        <v>116</v>
      </c>
      <c r="E63" s="199"/>
      <c r="F63" s="199"/>
      <c r="G63" s="199"/>
      <c r="H63" s="199"/>
      <c r="I63" s="200"/>
      <c r="J63" s="201">
        <f>J199</f>
        <v>0</v>
      </c>
      <c r="K63" s="202"/>
    </row>
    <row r="64" s="9" customFormat="1" ht="19.92" customHeight="1">
      <c r="B64" s="196"/>
      <c r="C64" s="197"/>
      <c r="D64" s="198" t="s">
        <v>117</v>
      </c>
      <c r="E64" s="199"/>
      <c r="F64" s="199"/>
      <c r="G64" s="199"/>
      <c r="H64" s="199"/>
      <c r="I64" s="200"/>
      <c r="J64" s="201">
        <f>J207</f>
        <v>0</v>
      </c>
      <c r="K64" s="202"/>
    </row>
    <row r="65" s="9" customFormat="1" ht="19.92" customHeight="1">
      <c r="B65" s="196"/>
      <c r="C65" s="197"/>
      <c r="D65" s="198" t="s">
        <v>118</v>
      </c>
      <c r="E65" s="199"/>
      <c r="F65" s="199"/>
      <c r="G65" s="199"/>
      <c r="H65" s="199"/>
      <c r="I65" s="200"/>
      <c r="J65" s="201">
        <f>J238</f>
        <v>0</v>
      </c>
      <c r="K65" s="202"/>
    </row>
    <row r="66" s="9" customFormat="1" ht="19.92" customHeight="1">
      <c r="B66" s="196"/>
      <c r="C66" s="197"/>
      <c r="D66" s="198" t="s">
        <v>119</v>
      </c>
      <c r="E66" s="199"/>
      <c r="F66" s="199"/>
      <c r="G66" s="199"/>
      <c r="H66" s="199"/>
      <c r="I66" s="200"/>
      <c r="J66" s="201">
        <f>J302</f>
        <v>0</v>
      </c>
      <c r="K66" s="202"/>
    </row>
    <row r="67" s="9" customFormat="1" ht="19.92" customHeight="1">
      <c r="B67" s="196"/>
      <c r="C67" s="197"/>
      <c r="D67" s="198" t="s">
        <v>120</v>
      </c>
      <c r="E67" s="199"/>
      <c r="F67" s="199"/>
      <c r="G67" s="199"/>
      <c r="H67" s="199"/>
      <c r="I67" s="200"/>
      <c r="J67" s="201">
        <f>J414</f>
        <v>0</v>
      </c>
      <c r="K67" s="202"/>
    </row>
    <row r="68" s="9" customFormat="1" ht="19.92" customHeight="1">
      <c r="B68" s="196"/>
      <c r="C68" s="197"/>
      <c r="D68" s="198" t="s">
        <v>121</v>
      </c>
      <c r="E68" s="199"/>
      <c r="F68" s="199"/>
      <c r="G68" s="199"/>
      <c r="H68" s="199"/>
      <c r="I68" s="200"/>
      <c r="J68" s="201">
        <f>J438</f>
        <v>0</v>
      </c>
      <c r="K68" s="202"/>
    </row>
    <row r="69" s="8" customFormat="1" ht="24.96" customHeight="1">
      <c r="B69" s="189"/>
      <c r="C69" s="190"/>
      <c r="D69" s="191" t="s">
        <v>122</v>
      </c>
      <c r="E69" s="192"/>
      <c r="F69" s="192"/>
      <c r="G69" s="192"/>
      <c r="H69" s="192"/>
      <c r="I69" s="193"/>
      <c r="J69" s="194">
        <f>J440</f>
        <v>0</v>
      </c>
      <c r="K69" s="195"/>
    </row>
    <row r="70" s="9" customFormat="1" ht="19.92" customHeight="1">
      <c r="B70" s="196"/>
      <c r="C70" s="197"/>
      <c r="D70" s="198" t="s">
        <v>123</v>
      </c>
      <c r="E70" s="199"/>
      <c r="F70" s="199"/>
      <c r="G70" s="199"/>
      <c r="H70" s="199"/>
      <c r="I70" s="200"/>
      <c r="J70" s="201">
        <f>J441</f>
        <v>0</v>
      </c>
      <c r="K70" s="202"/>
    </row>
    <row r="71" s="1" customFormat="1" ht="21.84" customHeight="1">
      <c r="B71" s="46"/>
      <c r="C71" s="47"/>
      <c r="D71" s="47"/>
      <c r="E71" s="47"/>
      <c r="F71" s="47"/>
      <c r="G71" s="47"/>
      <c r="H71" s="47"/>
      <c r="I71" s="156"/>
      <c r="J71" s="47"/>
      <c r="K71" s="51"/>
    </row>
    <row r="72" s="1" customFormat="1" ht="6.96" customHeight="1">
      <c r="B72" s="67"/>
      <c r="C72" s="68"/>
      <c r="D72" s="68"/>
      <c r="E72" s="68"/>
      <c r="F72" s="68"/>
      <c r="G72" s="68"/>
      <c r="H72" s="68"/>
      <c r="I72" s="178"/>
      <c r="J72" s="68"/>
      <c r="K72" s="69"/>
    </row>
    <row r="76" s="1" customFormat="1" ht="6.96" customHeight="1">
      <c r="B76" s="70"/>
      <c r="C76" s="71"/>
      <c r="D76" s="71"/>
      <c r="E76" s="71"/>
      <c r="F76" s="71"/>
      <c r="G76" s="71"/>
      <c r="H76" s="71"/>
      <c r="I76" s="181"/>
      <c r="J76" s="71"/>
      <c r="K76" s="71"/>
      <c r="L76" s="72"/>
    </row>
    <row r="77" s="1" customFormat="1" ht="36.96" customHeight="1">
      <c r="B77" s="46"/>
      <c r="C77" s="73" t="s">
        <v>124</v>
      </c>
      <c r="D77" s="74"/>
      <c r="E77" s="74"/>
      <c r="F77" s="74"/>
      <c r="G77" s="74"/>
      <c r="H77" s="74"/>
      <c r="I77" s="203"/>
      <c r="J77" s="74"/>
      <c r="K77" s="74"/>
      <c r="L77" s="72"/>
    </row>
    <row r="78" s="1" customFormat="1" ht="6.96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="1" customFormat="1" ht="14.4" customHeight="1">
      <c r="B79" s="46"/>
      <c r="C79" s="76" t="s">
        <v>18</v>
      </c>
      <c r="D79" s="74"/>
      <c r="E79" s="74"/>
      <c r="F79" s="74"/>
      <c r="G79" s="74"/>
      <c r="H79" s="74"/>
      <c r="I79" s="203"/>
      <c r="J79" s="74"/>
      <c r="K79" s="74"/>
      <c r="L79" s="72"/>
    </row>
    <row r="80" s="1" customFormat="1" ht="16.5" customHeight="1">
      <c r="B80" s="46"/>
      <c r="C80" s="74"/>
      <c r="D80" s="74"/>
      <c r="E80" s="204" t="str">
        <f>E7</f>
        <v>Nuselská, Praha 4, č.akce 999055</v>
      </c>
      <c r="F80" s="76"/>
      <c r="G80" s="76"/>
      <c r="H80" s="76"/>
      <c r="I80" s="203"/>
      <c r="J80" s="74"/>
      <c r="K80" s="74"/>
      <c r="L80" s="72"/>
    </row>
    <row r="81">
      <c r="B81" s="28"/>
      <c r="C81" s="76" t="s">
        <v>106</v>
      </c>
      <c r="D81" s="205"/>
      <c r="E81" s="205"/>
      <c r="F81" s="205"/>
      <c r="G81" s="205"/>
      <c r="H81" s="205"/>
      <c r="I81" s="148"/>
      <c r="J81" s="205"/>
      <c r="K81" s="205"/>
      <c r="L81" s="206"/>
    </row>
    <row r="82" s="1" customFormat="1" ht="16.5" customHeight="1">
      <c r="B82" s="46"/>
      <c r="C82" s="74"/>
      <c r="D82" s="74"/>
      <c r="E82" s="204" t="s">
        <v>107</v>
      </c>
      <c r="F82" s="74"/>
      <c r="G82" s="74"/>
      <c r="H82" s="74"/>
      <c r="I82" s="203"/>
      <c r="J82" s="74"/>
      <c r="K82" s="74"/>
      <c r="L82" s="72"/>
    </row>
    <row r="83" s="1" customFormat="1" ht="14.4" customHeight="1">
      <c r="B83" s="46"/>
      <c r="C83" s="76" t="s">
        <v>108</v>
      </c>
      <c r="D83" s="74"/>
      <c r="E83" s="74"/>
      <c r="F83" s="74"/>
      <c r="G83" s="74"/>
      <c r="H83" s="74"/>
      <c r="I83" s="203"/>
      <c r="J83" s="74"/>
      <c r="K83" s="74"/>
      <c r="L83" s="72"/>
    </row>
    <row r="84" s="1" customFormat="1" ht="17.25" customHeight="1">
      <c r="B84" s="46"/>
      <c r="C84" s="74"/>
      <c r="D84" s="74"/>
      <c r="E84" s="82" t="str">
        <f>E11</f>
        <v>SO 101 - SO 101 - Komunikace - 3.etapa</v>
      </c>
      <c r="F84" s="74"/>
      <c r="G84" s="74"/>
      <c r="H84" s="74"/>
      <c r="I84" s="203"/>
      <c r="J84" s="74"/>
      <c r="K84" s="74"/>
      <c r="L84" s="72"/>
    </row>
    <row r="85" s="1" customFormat="1" ht="6.96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="1" customFormat="1" ht="18" customHeight="1">
      <c r="B86" s="46"/>
      <c r="C86" s="76" t="s">
        <v>23</v>
      </c>
      <c r="D86" s="74"/>
      <c r="E86" s="74"/>
      <c r="F86" s="207" t="str">
        <f>F14</f>
        <v xml:space="preserve"> </v>
      </c>
      <c r="G86" s="74"/>
      <c r="H86" s="74"/>
      <c r="I86" s="208" t="s">
        <v>25</v>
      </c>
      <c r="J86" s="85" t="str">
        <f>IF(J14="","",J14)</f>
        <v>13.6.2017</v>
      </c>
      <c r="K86" s="74"/>
      <c r="L86" s="72"/>
    </row>
    <row r="87" s="1" customFormat="1" ht="6.96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="1" customFormat="1">
      <c r="B88" s="46"/>
      <c r="C88" s="76" t="s">
        <v>27</v>
      </c>
      <c r="D88" s="74"/>
      <c r="E88" s="74"/>
      <c r="F88" s="207" t="str">
        <f>E17</f>
        <v xml:space="preserve"> </v>
      </c>
      <c r="G88" s="74"/>
      <c r="H88" s="74"/>
      <c r="I88" s="208" t="s">
        <v>32</v>
      </c>
      <c r="J88" s="207" t="str">
        <f>E23</f>
        <v xml:space="preserve"> </v>
      </c>
      <c r="K88" s="74"/>
      <c r="L88" s="72"/>
    </row>
    <row r="89" s="1" customFormat="1" ht="14.4" customHeight="1">
      <c r="B89" s="46"/>
      <c r="C89" s="76" t="s">
        <v>30</v>
      </c>
      <c r="D89" s="74"/>
      <c r="E89" s="74"/>
      <c r="F89" s="207" t="str">
        <f>IF(E20="","",E20)</f>
        <v/>
      </c>
      <c r="G89" s="74"/>
      <c r="H89" s="74"/>
      <c r="I89" s="203"/>
      <c r="J89" s="74"/>
      <c r="K89" s="74"/>
      <c r="L89" s="72"/>
    </row>
    <row r="90" s="1" customFormat="1" ht="10.32" customHeight="1">
      <c r="B90" s="46"/>
      <c r="C90" s="74"/>
      <c r="D90" s="74"/>
      <c r="E90" s="74"/>
      <c r="F90" s="74"/>
      <c r="G90" s="74"/>
      <c r="H90" s="74"/>
      <c r="I90" s="203"/>
      <c r="J90" s="74"/>
      <c r="K90" s="74"/>
      <c r="L90" s="72"/>
    </row>
    <row r="91" s="10" customFormat="1" ht="29.28" customHeight="1">
      <c r="B91" s="209"/>
      <c r="C91" s="210" t="s">
        <v>125</v>
      </c>
      <c r="D91" s="211" t="s">
        <v>54</v>
      </c>
      <c r="E91" s="211" t="s">
        <v>50</v>
      </c>
      <c r="F91" s="211" t="s">
        <v>126</v>
      </c>
      <c r="G91" s="211" t="s">
        <v>127</v>
      </c>
      <c r="H91" s="211" t="s">
        <v>128</v>
      </c>
      <c r="I91" s="212" t="s">
        <v>129</v>
      </c>
      <c r="J91" s="211" t="s">
        <v>111</v>
      </c>
      <c r="K91" s="213" t="s">
        <v>130</v>
      </c>
      <c r="L91" s="214"/>
      <c r="M91" s="102" t="s">
        <v>131</v>
      </c>
      <c r="N91" s="103" t="s">
        <v>39</v>
      </c>
      <c r="O91" s="103" t="s">
        <v>132</v>
      </c>
      <c r="P91" s="103" t="s">
        <v>133</v>
      </c>
      <c r="Q91" s="103" t="s">
        <v>134</v>
      </c>
      <c r="R91" s="103" t="s">
        <v>135</v>
      </c>
      <c r="S91" s="103" t="s">
        <v>136</v>
      </c>
      <c r="T91" s="104" t="s">
        <v>137</v>
      </c>
    </row>
    <row r="92" s="1" customFormat="1" ht="29.28" customHeight="1">
      <c r="B92" s="46"/>
      <c r="C92" s="108" t="s">
        <v>112</v>
      </c>
      <c r="D92" s="74"/>
      <c r="E92" s="74"/>
      <c r="F92" s="74"/>
      <c r="G92" s="74"/>
      <c r="H92" s="74"/>
      <c r="I92" s="203"/>
      <c r="J92" s="215">
        <f>BK92</f>
        <v>0</v>
      </c>
      <c r="K92" s="74"/>
      <c r="L92" s="72"/>
      <c r="M92" s="105"/>
      <c r="N92" s="106"/>
      <c r="O92" s="106"/>
      <c r="P92" s="216">
        <f>P93+P440</f>
        <v>0</v>
      </c>
      <c r="Q92" s="106"/>
      <c r="R92" s="216">
        <f>R93+R440</f>
        <v>1808.7386160000001</v>
      </c>
      <c r="S92" s="106"/>
      <c r="T92" s="217">
        <f>T93+T440</f>
        <v>1536.6308999999999</v>
      </c>
      <c r="AT92" s="24" t="s">
        <v>68</v>
      </c>
      <c r="AU92" s="24" t="s">
        <v>113</v>
      </c>
      <c r="BK92" s="218">
        <f>BK93+BK440</f>
        <v>0</v>
      </c>
    </row>
    <row r="93" s="11" customFormat="1" ht="37.44" customHeight="1">
      <c r="B93" s="219"/>
      <c r="C93" s="220"/>
      <c r="D93" s="221" t="s">
        <v>68</v>
      </c>
      <c r="E93" s="222" t="s">
        <v>138</v>
      </c>
      <c r="F93" s="222" t="s">
        <v>139</v>
      </c>
      <c r="G93" s="220"/>
      <c r="H93" s="220"/>
      <c r="I93" s="223"/>
      <c r="J93" s="224">
        <f>BK93</f>
        <v>0</v>
      </c>
      <c r="K93" s="220"/>
      <c r="L93" s="225"/>
      <c r="M93" s="226"/>
      <c r="N93" s="227"/>
      <c r="O93" s="227"/>
      <c r="P93" s="228">
        <f>P94+P199+P207+P238+P302+P414+P438</f>
        <v>0</v>
      </c>
      <c r="Q93" s="227"/>
      <c r="R93" s="228">
        <f>R94+R199+R207+R238+R302+R414+R438</f>
        <v>1808.7386160000001</v>
      </c>
      <c r="S93" s="227"/>
      <c r="T93" s="229">
        <f>T94+T199+T207+T238+T302+T414+T438</f>
        <v>1536.6308999999999</v>
      </c>
      <c r="AR93" s="230" t="s">
        <v>76</v>
      </c>
      <c r="AT93" s="231" t="s">
        <v>68</v>
      </c>
      <c r="AU93" s="231" t="s">
        <v>69</v>
      </c>
      <c r="AY93" s="230" t="s">
        <v>140</v>
      </c>
      <c r="BK93" s="232">
        <f>BK94+BK199+BK207+BK238+BK302+BK414+BK438</f>
        <v>0</v>
      </c>
    </row>
    <row r="94" s="11" customFormat="1" ht="19.92" customHeight="1">
      <c r="B94" s="219"/>
      <c r="C94" s="220"/>
      <c r="D94" s="221" t="s">
        <v>68</v>
      </c>
      <c r="E94" s="233" t="s">
        <v>76</v>
      </c>
      <c r="F94" s="233" t="s">
        <v>141</v>
      </c>
      <c r="G94" s="220"/>
      <c r="H94" s="220"/>
      <c r="I94" s="223"/>
      <c r="J94" s="234">
        <f>BK94</f>
        <v>0</v>
      </c>
      <c r="K94" s="220"/>
      <c r="L94" s="225"/>
      <c r="M94" s="226"/>
      <c r="N94" s="227"/>
      <c r="O94" s="227"/>
      <c r="P94" s="228">
        <f>SUM(P95:P198)</f>
        <v>0</v>
      </c>
      <c r="Q94" s="227"/>
      <c r="R94" s="228">
        <f>SUM(R95:R198)</f>
        <v>49.195076</v>
      </c>
      <c r="S94" s="227"/>
      <c r="T94" s="229">
        <f>SUM(T95:T198)</f>
        <v>1535.4829</v>
      </c>
      <c r="AR94" s="230" t="s">
        <v>76</v>
      </c>
      <c r="AT94" s="231" t="s">
        <v>68</v>
      </c>
      <c r="AU94" s="231" t="s">
        <v>76</v>
      </c>
      <c r="AY94" s="230" t="s">
        <v>140</v>
      </c>
      <c r="BK94" s="232">
        <f>SUM(BK95:BK198)</f>
        <v>0</v>
      </c>
    </row>
    <row r="95" s="1" customFormat="1" ht="25.5" customHeight="1">
      <c r="B95" s="46"/>
      <c r="C95" s="235" t="s">
        <v>76</v>
      </c>
      <c r="D95" s="235" t="s">
        <v>142</v>
      </c>
      <c r="E95" s="236" t="s">
        <v>143</v>
      </c>
      <c r="F95" s="237" t="s">
        <v>144</v>
      </c>
      <c r="G95" s="238" t="s">
        <v>145</v>
      </c>
      <c r="H95" s="239">
        <v>22.100000000000001</v>
      </c>
      <c r="I95" s="240"/>
      <c r="J95" s="241">
        <f>ROUND(I95*H95,2)</f>
        <v>0</v>
      </c>
      <c r="K95" s="237" t="s">
        <v>146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0.41699999999999998</v>
      </c>
      <c r="T95" s="245">
        <f>S95*H95</f>
        <v>9.2157</v>
      </c>
      <c r="AR95" s="24" t="s">
        <v>147</v>
      </c>
      <c r="AT95" s="24" t="s">
        <v>142</v>
      </c>
      <c r="AU95" s="24" t="s">
        <v>79</v>
      </c>
      <c r="AY95" s="24" t="s">
        <v>140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147</v>
      </c>
      <c r="BM95" s="24" t="s">
        <v>148</v>
      </c>
    </row>
    <row r="96" s="12" customFormat="1">
      <c r="B96" s="247"/>
      <c r="C96" s="248"/>
      <c r="D96" s="249" t="s">
        <v>149</v>
      </c>
      <c r="E96" s="250" t="s">
        <v>21</v>
      </c>
      <c r="F96" s="251" t="s">
        <v>150</v>
      </c>
      <c r="G96" s="248"/>
      <c r="H96" s="252">
        <v>22.100000000000001</v>
      </c>
      <c r="I96" s="253"/>
      <c r="J96" s="248"/>
      <c r="K96" s="248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149</v>
      </c>
      <c r="AU96" s="258" t="s">
        <v>79</v>
      </c>
      <c r="AV96" s="12" t="s">
        <v>79</v>
      </c>
      <c r="AW96" s="12" t="s">
        <v>33</v>
      </c>
      <c r="AX96" s="12" t="s">
        <v>76</v>
      </c>
      <c r="AY96" s="258" t="s">
        <v>140</v>
      </c>
    </row>
    <row r="97" s="1" customFormat="1" ht="25.5" customHeight="1">
      <c r="B97" s="46"/>
      <c r="C97" s="235" t="s">
        <v>79</v>
      </c>
      <c r="D97" s="235" t="s">
        <v>142</v>
      </c>
      <c r="E97" s="236" t="s">
        <v>151</v>
      </c>
      <c r="F97" s="237" t="s">
        <v>152</v>
      </c>
      <c r="G97" s="238" t="s">
        <v>145</v>
      </c>
      <c r="H97" s="239">
        <v>2490.8000000000002</v>
      </c>
      <c r="I97" s="240"/>
      <c r="J97" s="241">
        <f>ROUND(I97*H97,2)</f>
        <v>0</v>
      </c>
      <c r="K97" s="237" t="s">
        <v>146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0.00022000000000000001</v>
      </c>
      <c r="R97" s="244">
        <f>Q97*H97</f>
        <v>0.54797600000000002</v>
      </c>
      <c r="S97" s="244">
        <v>0.51200000000000001</v>
      </c>
      <c r="T97" s="245">
        <f>S97*H97</f>
        <v>1275.2896000000001</v>
      </c>
      <c r="AR97" s="24" t="s">
        <v>147</v>
      </c>
      <c r="AT97" s="24" t="s">
        <v>142</v>
      </c>
      <c r="AU97" s="24" t="s">
        <v>79</v>
      </c>
      <c r="AY97" s="24" t="s">
        <v>140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147</v>
      </c>
      <c r="BM97" s="24" t="s">
        <v>153</v>
      </c>
    </row>
    <row r="98" s="12" customFormat="1">
      <c r="B98" s="247"/>
      <c r="C98" s="248"/>
      <c r="D98" s="249" t="s">
        <v>149</v>
      </c>
      <c r="E98" s="250" t="s">
        <v>21</v>
      </c>
      <c r="F98" s="251" t="s">
        <v>154</v>
      </c>
      <c r="G98" s="248"/>
      <c r="H98" s="252">
        <v>2490.8000000000002</v>
      </c>
      <c r="I98" s="253"/>
      <c r="J98" s="248"/>
      <c r="K98" s="248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149</v>
      </c>
      <c r="AU98" s="258" t="s">
        <v>79</v>
      </c>
      <c r="AV98" s="12" t="s">
        <v>79</v>
      </c>
      <c r="AW98" s="12" t="s">
        <v>33</v>
      </c>
      <c r="AX98" s="12" t="s">
        <v>76</v>
      </c>
      <c r="AY98" s="258" t="s">
        <v>140</v>
      </c>
    </row>
    <row r="99" s="1" customFormat="1" ht="38.25" customHeight="1">
      <c r="B99" s="46"/>
      <c r="C99" s="235" t="s">
        <v>155</v>
      </c>
      <c r="D99" s="235" t="s">
        <v>142</v>
      </c>
      <c r="E99" s="236" t="s">
        <v>156</v>
      </c>
      <c r="F99" s="237" t="s">
        <v>157</v>
      </c>
      <c r="G99" s="238" t="s">
        <v>158</v>
      </c>
      <c r="H99" s="239">
        <v>865.44000000000005</v>
      </c>
      <c r="I99" s="240"/>
      <c r="J99" s="241">
        <f>ROUND(I99*H99,2)</f>
        <v>0</v>
      </c>
      <c r="K99" s="237" t="s">
        <v>146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0.28999999999999998</v>
      </c>
      <c r="T99" s="245">
        <f>S99*H99</f>
        <v>250.9776</v>
      </c>
      <c r="AR99" s="24" t="s">
        <v>147</v>
      </c>
      <c r="AT99" s="24" t="s">
        <v>142</v>
      </c>
      <c r="AU99" s="24" t="s">
        <v>79</v>
      </c>
      <c r="AY99" s="24" t="s">
        <v>140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147</v>
      </c>
      <c r="BM99" s="24" t="s">
        <v>159</v>
      </c>
    </row>
    <row r="100" s="12" customFormat="1">
      <c r="B100" s="247"/>
      <c r="C100" s="248"/>
      <c r="D100" s="249" t="s">
        <v>149</v>
      </c>
      <c r="E100" s="250" t="s">
        <v>21</v>
      </c>
      <c r="F100" s="251" t="s">
        <v>160</v>
      </c>
      <c r="G100" s="248"/>
      <c r="H100" s="252">
        <v>865.44000000000005</v>
      </c>
      <c r="I100" s="253"/>
      <c r="J100" s="248"/>
      <c r="K100" s="248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149</v>
      </c>
      <c r="AU100" s="258" t="s">
        <v>79</v>
      </c>
      <c r="AV100" s="12" t="s">
        <v>79</v>
      </c>
      <c r="AW100" s="12" t="s">
        <v>33</v>
      </c>
      <c r="AX100" s="12" t="s">
        <v>76</v>
      </c>
      <c r="AY100" s="258" t="s">
        <v>140</v>
      </c>
    </row>
    <row r="101" s="1" customFormat="1" ht="16.5" customHeight="1">
      <c r="B101" s="46"/>
      <c r="C101" s="235" t="s">
        <v>147</v>
      </c>
      <c r="D101" s="235" t="s">
        <v>142</v>
      </c>
      <c r="E101" s="236" t="s">
        <v>161</v>
      </c>
      <c r="F101" s="237" t="s">
        <v>162</v>
      </c>
      <c r="G101" s="238" t="s">
        <v>163</v>
      </c>
      <c r="H101" s="239">
        <v>56</v>
      </c>
      <c r="I101" s="240"/>
      <c r="J101" s="241">
        <f>ROUND(I101*H101,2)</f>
        <v>0</v>
      </c>
      <c r="K101" s="237" t="s">
        <v>146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147</v>
      </c>
      <c r="AT101" s="24" t="s">
        <v>142</v>
      </c>
      <c r="AU101" s="24" t="s">
        <v>79</v>
      </c>
      <c r="AY101" s="24" t="s">
        <v>140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147</v>
      </c>
      <c r="BM101" s="24" t="s">
        <v>164</v>
      </c>
    </row>
    <row r="102" s="12" customFormat="1">
      <c r="B102" s="247"/>
      <c r="C102" s="248"/>
      <c r="D102" s="249" t="s">
        <v>149</v>
      </c>
      <c r="E102" s="250" t="s">
        <v>21</v>
      </c>
      <c r="F102" s="251" t="s">
        <v>165</v>
      </c>
      <c r="G102" s="248"/>
      <c r="H102" s="252">
        <v>56</v>
      </c>
      <c r="I102" s="253"/>
      <c r="J102" s="248"/>
      <c r="K102" s="248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149</v>
      </c>
      <c r="AU102" s="258" t="s">
        <v>79</v>
      </c>
      <c r="AV102" s="12" t="s">
        <v>79</v>
      </c>
      <c r="AW102" s="12" t="s">
        <v>33</v>
      </c>
      <c r="AX102" s="12" t="s">
        <v>76</v>
      </c>
      <c r="AY102" s="258" t="s">
        <v>140</v>
      </c>
    </row>
    <row r="103" s="1" customFormat="1" ht="25.5" customHeight="1">
      <c r="B103" s="46"/>
      <c r="C103" s="235" t="s">
        <v>166</v>
      </c>
      <c r="D103" s="235" t="s">
        <v>142</v>
      </c>
      <c r="E103" s="236" t="s">
        <v>167</v>
      </c>
      <c r="F103" s="237" t="s">
        <v>168</v>
      </c>
      <c r="G103" s="238" t="s">
        <v>169</v>
      </c>
      <c r="H103" s="239">
        <v>7</v>
      </c>
      <c r="I103" s="240"/>
      <c r="J103" s="241">
        <f>ROUND(I103*H103,2)</f>
        <v>0</v>
      </c>
      <c r="K103" s="237" t="s">
        <v>146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147</v>
      </c>
      <c r="AT103" s="24" t="s">
        <v>142</v>
      </c>
      <c r="AU103" s="24" t="s">
        <v>79</v>
      </c>
      <c r="AY103" s="24" t="s">
        <v>140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147</v>
      </c>
      <c r="BM103" s="24" t="s">
        <v>170</v>
      </c>
    </row>
    <row r="104" s="1" customFormat="1" ht="25.5" customHeight="1">
      <c r="B104" s="46"/>
      <c r="C104" s="235" t="s">
        <v>171</v>
      </c>
      <c r="D104" s="235" t="s">
        <v>142</v>
      </c>
      <c r="E104" s="236" t="s">
        <v>172</v>
      </c>
      <c r="F104" s="237" t="s">
        <v>173</v>
      </c>
      <c r="G104" s="238" t="s">
        <v>158</v>
      </c>
      <c r="H104" s="239">
        <v>426</v>
      </c>
      <c r="I104" s="240"/>
      <c r="J104" s="241">
        <f>ROUND(I104*H104,2)</f>
        <v>0</v>
      </c>
      <c r="K104" s="237" t="s">
        <v>146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0.10775</v>
      </c>
      <c r="R104" s="244">
        <f>Q104*H104</f>
        <v>45.901499999999999</v>
      </c>
      <c r="S104" s="244">
        <v>0</v>
      </c>
      <c r="T104" s="245">
        <f>S104*H104</f>
        <v>0</v>
      </c>
      <c r="AR104" s="24" t="s">
        <v>147</v>
      </c>
      <c r="AT104" s="24" t="s">
        <v>142</v>
      </c>
      <c r="AU104" s="24" t="s">
        <v>79</v>
      </c>
      <c r="AY104" s="24" t="s">
        <v>140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147</v>
      </c>
      <c r="BM104" s="24" t="s">
        <v>174</v>
      </c>
    </row>
    <row r="105" s="12" customFormat="1">
      <c r="B105" s="247"/>
      <c r="C105" s="248"/>
      <c r="D105" s="249" t="s">
        <v>149</v>
      </c>
      <c r="E105" s="250" t="s">
        <v>21</v>
      </c>
      <c r="F105" s="251" t="s">
        <v>175</v>
      </c>
      <c r="G105" s="248"/>
      <c r="H105" s="252">
        <v>426</v>
      </c>
      <c r="I105" s="253"/>
      <c r="J105" s="248"/>
      <c r="K105" s="248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149</v>
      </c>
      <c r="AU105" s="258" t="s">
        <v>79</v>
      </c>
      <c r="AV105" s="12" t="s">
        <v>79</v>
      </c>
      <c r="AW105" s="12" t="s">
        <v>33</v>
      </c>
      <c r="AX105" s="12" t="s">
        <v>76</v>
      </c>
      <c r="AY105" s="258" t="s">
        <v>140</v>
      </c>
    </row>
    <row r="106" s="1" customFormat="1" ht="25.5" customHeight="1">
      <c r="B106" s="46"/>
      <c r="C106" s="235" t="s">
        <v>176</v>
      </c>
      <c r="D106" s="235" t="s">
        <v>142</v>
      </c>
      <c r="E106" s="236" t="s">
        <v>177</v>
      </c>
      <c r="F106" s="259" t="s">
        <v>178</v>
      </c>
      <c r="G106" s="238" t="s">
        <v>179</v>
      </c>
      <c r="H106" s="239">
        <v>732.91099999999994</v>
      </c>
      <c r="I106" s="240"/>
      <c r="J106" s="241">
        <f>ROUND(I106*H106,2)</f>
        <v>0</v>
      </c>
      <c r="K106" s="237" t="s">
        <v>146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147</v>
      </c>
      <c r="AT106" s="24" t="s">
        <v>142</v>
      </c>
      <c r="AU106" s="24" t="s">
        <v>79</v>
      </c>
      <c r="AY106" s="24" t="s">
        <v>140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147</v>
      </c>
      <c r="BM106" s="24" t="s">
        <v>180</v>
      </c>
    </row>
    <row r="107" s="13" customFormat="1">
      <c r="B107" s="260"/>
      <c r="C107" s="261"/>
      <c r="D107" s="249" t="s">
        <v>149</v>
      </c>
      <c r="E107" s="262" t="s">
        <v>21</v>
      </c>
      <c r="F107" s="263" t="s">
        <v>181</v>
      </c>
      <c r="G107" s="261"/>
      <c r="H107" s="262" t="s">
        <v>21</v>
      </c>
      <c r="I107" s="264"/>
      <c r="J107" s="261"/>
      <c r="K107" s="261"/>
      <c r="L107" s="265"/>
      <c r="M107" s="266"/>
      <c r="N107" s="267"/>
      <c r="O107" s="267"/>
      <c r="P107" s="267"/>
      <c r="Q107" s="267"/>
      <c r="R107" s="267"/>
      <c r="S107" s="267"/>
      <c r="T107" s="268"/>
      <c r="AT107" s="269" t="s">
        <v>149</v>
      </c>
      <c r="AU107" s="269" t="s">
        <v>79</v>
      </c>
      <c r="AV107" s="13" t="s">
        <v>76</v>
      </c>
      <c r="AW107" s="13" t="s">
        <v>33</v>
      </c>
      <c r="AX107" s="13" t="s">
        <v>69</v>
      </c>
      <c r="AY107" s="269" t="s">
        <v>140</v>
      </c>
    </row>
    <row r="108" s="12" customFormat="1">
      <c r="B108" s="247"/>
      <c r="C108" s="248"/>
      <c r="D108" s="249" t="s">
        <v>149</v>
      </c>
      <c r="E108" s="250" t="s">
        <v>21</v>
      </c>
      <c r="F108" s="251" t="s">
        <v>182</v>
      </c>
      <c r="G108" s="248"/>
      <c r="H108" s="252">
        <v>732.91099999999994</v>
      </c>
      <c r="I108" s="253"/>
      <c r="J108" s="248"/>
      <c r="K108" s="248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149</v>
      </c>
      <c r="AU108" s="258" t="s">
        <v>79</v>
      </c>
      <c r="AV108" s="12" t="s">
        <v>79</v>
      </c>
      <c r="AW108" s="12" t="s">
        <v>33</v>
      </c>
      <c r="AX108" s="12" t="s">
        <v>76</v>
      </c>
      <c r="AY108" s="258" t="s">
        <v>140</v>
      </c>
    </row>
    <row r="109" s="1" customFormat="1" ht="25.5" customHeight="1">
      <c r="B109" s="46"/>
      <c r="C109" s="235" t="s">
        <v>183</v>
      </c>
      <c r="D109" s="235" t="s">
        <v>142</v>
      </c>
      <c r="E109" s="236" t="s">
        <v>184</v>
      </c>
      <c r="F109" s="237" t="s">
        <v>185</v>
      </c>
      <c r="G109" s="238" t="s">
        <v>179</v>
      </c>
      <c r="H109" s="239">
        <v>1342.3730000000001</v>
      </c>
      <c r="I109" s="240"/>
      <c r="J109" s="241">
        <f>ROUND(I109*H109,2)</f>
        <v>0</v>
      </c>
      <c r="K109" s="237" t="s">
        <v>146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147</v>
      </c>
      <c r="AT109" s="24" t="s">
        <v>142</v>
      </c>
      <c r="AU109" s="24" t="s">
        <v>79</v>
      </c>
      <c r="AY109" s="24" t="s">
        <v>140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147</v>
      </c>
      <c r="BM109" s="24" t="s">
        <v>186</v>
      </c>
    </row>
    <row r="110" s="12" customFormat="1">
      <c r="B110" s="247"/>
      <c r="C110" s="248"/>
      <c r="D110" s="249" t="s">
        <v>149</v>
      </c>
      <c r="E110" s="250" t="s">
        <v>21</v>
      </c>
      <c r="F110" s="251" t="s">
        <v>187</v>
      </c>
      <c r="G110" s="248"/>
      <c r="H110" s="252">
        <v>1720.3730000000001</v>
      </c>
      <c r="I110" s="253"/>
      <c r="J110" s="248"/>
      <c r="K110" s="248"/>
      <c r="L110" s="254"/>
      <c r="M110" s="255"/>
      <c r="N110" s="256"/>
      <c r="O110" s="256"/>
      <c r="P110" s="256"/>
      <c r="Q110" s="256"/>
      <c r="R110" s="256"/>
      <c r="S110" s="256"/>
      <c r="T110" s="257"/>
      <c r="AT110" s="258" t="s">
        <v>149</v>
      </c>
      <c r="AU110" s="258" t="s">
        <v>79</v>
      </c>
      <c r="AV110" s="12" t="s">
        <v>79</v>
      </c>
      <c r="AW110" s="12" t="s">
        <v>33</v>
      </c>
      <c r="AX110" s="12" t="s">
        <v>69</v>
      </c>
      <c r="AY110" s="258" t="s">
        <v>140</v>
      </c>
    </row>
    <row r="111" s="12" customFormat="1">
      <c r="B111" s="247"/>
      <c r="C111" s="248"/>
      <c r="D111" s="249" t="s">
        <v>149</v>
      </c>
      <c r="E111" s="250" t="s">
        <v>21</v>
      </c>
      <c r="F111" s="251" t="s">
        <v>188</v>
      </c>
      <c r="G111" s="248"/>
      <c r="H111" s="252">
        <v>-378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149</v>
      </c>
      <c r="AU111" s="258" t="s">
        <v>79</v>
      </c>
      <c r="AV111" s="12" t="s">
        <v>79</v>
      </c>
      <c r="AW111" s="12" t="s">
        <v>33</v>
      </c>
      <c r="AX111" s="12" t="s">
        <v>69</v>
      </c>
      <c r="AY111" s="258" t="s">
        <v>140</v>
      </c>
    </row>
    <row r="112" s="14" customFormat="1">
      <c r="B112" s="270"/>
      <c r="C112" s="271"/>
      <c r="D112" s="249" t="s">
        <v>149</v>
      </c>
      <c r="E112" s="272" t="s">
        <v>21</v>
      </c>
      <c r="F112" s="273" t="s">
        <v>189</v>
      </c>
      <c r="G112" s="271"/>
      <c r="H112" s="274">
        <v>1342.3730000000001</v>
      </c>
      <c r="I112" s="275"/>
      <c r="J112" s="271"/>
      <c r="K112" s="271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149</v>
      </c>
      <c r="AU112" s="280" t="s">
        <v>79</v>
      </c>
      <c r="AV112" s="14" t="s">
        <v>147</v>
      </c>
      <c r="AW112" s="14" t="s">
        <v>33</v>
      </c>
      <c r="AX112" s="14" t="s">
        <v>76</v>
      </c>
      <c r="AY112" s="280" t="s">
        <v>140</v>
      </c>
    </row>
    <row r="113" s="1" customFormat="1" ht="25.5" customHeight="1">
      <c r="B113" s="46"/>
      <c r="C113" s="235" t="s">
        <v>190</v>
      </c>
      <c r="D113" s="235" t="s">
        <v>142</v>
      </c>
      <c r="E113" s="236" t="s">
        <v>184</v>
      </c>
      <c r="F113" s="237" t="s">
        <v>185</v>
      </c>
      <c r="G113" s="238" t="s">
        <v>179</v>
      </c>
      <c r="H113" s="239">
        <v>1094.7829999999999</v>
      </c>
      <c r="I113" s="240"/>
      <c r="J113" s="241">
        <f>ROUND(I113*H113,2)</f>
        <v>0</v>
      </c>
      <c r="K113" s="237" t="s">
        <v>146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147</v>
      </c>
      <c r="AT113" s="24" t="s">
        <v>142</v>
      </c>
      <c r="AU113" s="24" t="s">
        <v>79</v>
      </c>
      <c r="AY113" s="24" t="s">
        <v>140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147</v>
      </c>
      <c r="BM113" s="24" t="s">
        <v>191</v>
      </c>
    </row>
    <row r="114" s="13" customFormat="1">
      <c r="B114" s="260"/>
      <c r="C114" s="261"/>
      <c r="D114" s="249" t="s">
        <v>149</v>
      </c>
      <c r="E114" s="262" t="s">
        <v>21</v>
      </c>
      <c r="F114" s="263" t="s">
        <v>192</v>
      </c>
      <c r="G114" s="261"/>
      <c r="H114" s="262" t="s">
        <v>21</v>
      </c>
      <c r="I114" s="264"/>
      <c r="J114" s="261"/>
      <c r="K114" s="261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149</v>
      </c>
      <c r="AU114" s="269" t="s">
        <v>79</v>
      </c>
      <c r="AV114" s="13" t="s">
        <v>76</v>
      </c>
      <c r="AW114" s="13" t="s">
        <v>33</v>
      </c>
      <c r="AX114" s="13" t="s">
        <v>69</v>
      </c>
      <c r="AY114" s="269" t="s">
        <v>140</v>
      </c>
    </row>
    <row r="115" s="12" customFormat="1">
      <c r="B115" s="247"/>
      <c r="C115" s="248"/>
      <c r="D115" s="249" t="s">
        <v>149</v>
      </c>
      <c r="E115" s="250" t="s">
        <v>21</v>
      </c>
      <c r="F115" s="251" t="s">
        <v>193</v>
      </c>
      <c r="G115" s="248"/>
      <c r="H115" s="252">
        <v>1094.7829999999999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149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140</v>
      </c>
    </row>
    <row r="116" s="1" customFormat="1" ht="25.5" customHeight="1">
      <c r="B116" s="46"/>
      <c r="C116" s="235" t="s">
        <v>194</v>
      </c>
      <c r="D116" s="235" t="s">
        <v>142</v>
      </c>
      <c r="E116" s="236" t="s">
        <v>195</v>
      </c>
      <c r="F116" s="237" t="s">
        <v>196</v>
      </c>
      <c r="G116" s="238" t="s">
        <v>179</v>
      </c>
      <c r="H116" s="239">
        <v>402.71199999999999</v>
      </c>
      <c r="I116" s="240"/>
      <c r="J116" s="241">
        <f>ROUND(I116*H116,2)</f>
        <v>0</v>
      </c>
      <c r="K116" s="237" t="s">
        <v>146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147</v>
      </c>
      <c r="AT116" s="24" t="s">
        <v>142</v>
      </c>
      <c r="AU116" s="24" t="s">
        <v>79</v>
      </c>
      <c r="AY116" s="24" t="s">
        <v>140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147</v>
      </c>
      <c r="BM116" s="24" t="s">
        <v>197</v>
      </c>
    </row>
    <row r="117" s="12" customFormat="1">
      <c r="B117" s="247"/>
      <c r="C117" s="248"/>
      <c r="D117" s="249" t="s">
        <v>149</v>
      </c>
      <c r="E117" s="250" t="s">
        <v>21</v>
      </c>
      <c r="F117" s="251" t="s">
        <v>198</v>
      </c>
      <c r="G117" s="248"/>
      <c r="H117" s="252">
        <v>402.71199999999999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149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140</v>
      </c>
    </row>
    <row r="118" s="1" customFormat="1" ht="25.5" customHeight="1">
      <c r="B118" s="46"/>
      <c r="C118" s="235" t="s">
        <v>199</v>
      </c>
      <c r="D118" s="235" t="s">
        <v>142</v>
      </c>
      <c r="E118" s="236" t="s">
        <v>195</v>
      </c>
      <c r="F118" s="237" t="s">
        <v>196</v>
      </c>
      <c r="G118" s="238" t="s">
        <v>179</v>
      </c>
      <c r="H118" s="239">
        <v>328.435</v>
      </c>
      <c r="I118" s="240"/>
      <c r="J118" s="241">
        <f>ROUND(I118*H118,2)</f>
        <v>0</v>
      </c>
      <c r="K118" s="237" t="s">
        <v>146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147</v>
      </c>
      <c r="AT118" s="24" t="s">
        <v>142</v>
      </c>
      <c r="AU118" s="24" t="s">
        <v>79</v>
      </c>
      <c r="AY118" s="24" t="s">
        <v>140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147</v>
      </c>
      <c r="BM118" s="24" t="s">
        <v>200</v>
      </c>
    </row>
    <row r="119" s="13" customFormat="1">
      <c r="B119" s="260"/>
      <c r="C119" s="261"/>
      <c r="D119" s="249" t="s">
        <v>149</v>
      </c>
      <c r="E119" s="262" t="s">
        <v>21</v>
      </c>
      <c r="F119" s="263" t="s">
        <v>192</v>
      </c>
      <c r="G119" s="261"/>
      <c r="H119" s="262" t="s">
        <v>21</v>
      </c>
      <c r="I119" s="264"/>
      <c r="J119" s="261"/>
      <c r="K119" s="261"/>
      <c r="L119" s="265"/>
      <c r="M119" s="266"/>
      <c r="N119" s="267"/>
      <c r="O119" s="267"/>
      <c r="P119" s="267"/>
      <c r="Q119" s="267"/>
      <c r="R119" s="267"/>
      <c r="S119" s="267"/>
      <c r="T119" s="268"/>
      <c r="AT119" s="269" t="s">
        <v>149</v>
      </c>
      <c r="AU119" s="269" t="s">
        <v>79</v>
      </c>
      <c r="AV119" s="13" t="s">
        <v>76</v>
      </c>
      <c r="AW119" s="13" t="s">
        <v>33</v>
      </c>
      <c r="AX119" s="13" t="s">
        <v>69</v>
      </c>
      <c r="AY119" s="269" t="s">
        <v>140</v>
      </c>
    </row>
    <row r="120" s="12" customFormat="1">
      <c r="B120" s="247"/>
      <c r="C120" s="248"/>
      <c r="D120" s="249" t="s">
        <v>149</v>
      </c>
      <c r="E120" s="250" t="s">
        <v>21</v>
      </c>
      <c r="F120" s="251" t="s">
        <v>201</v>
      </c>
      <c r="G120" s="248"/>
      <c r="H120" s="252">
        <v>328.435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149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140</v>
      </c>
    </row>
    <row r="121" s="1" customFormat="1" ht="16.5" customHeight="1">
      <c r="B121" s="46"/>
      <c r="C121" s="235" t="s">
        <v>202</v>
      </c>
      <c r="D121" s="235" t="s">
        <v>142</v>
      </c>
      <c r="E121" s="236" t="s">
        <v>203</v>
      </c>
      <c r="F121" s="237" t="s">
        <v>204</v>
      </c>
      <c r="G121" s="238" t="s">
        <v>179</v>
      </c>
      <c r="H121" s="239">
        <v>155.40000000000001</v>
      </c>
      <c r="I121" s="240"/>
      <c r="J121" s="241">
        <f>ROUND(I121*H121,2)</f>
        <v>0</v>
      </c>
      <c r="K121" s="237" t="s">
        <v>146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147</v>
      </c>
      <c r="AT121" s="24" t="s">
        <v>142</v>
      </c>
      <c r="AU121" s="24" t="s">
        <v>79</v>
      </c>
      <c r="AY121" s="24" t="s">
        <v>140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147</v>
      </c>
      <c r="BM121" s="24" t="s">
        <v>205</v>
      </c>
    </row>
    <row r="122" s="12" customFormat="1">
      <c r="B122" s="247"/>
      <c r="C122" s="248"/>
      <c r="D122" s="249" t="s">
        <v>149</v>
      </c>
      <c r="E122" s="250" t="s">
        <v>21</v>
      </c>
      <c r="F122" s="251" t="s">
        <v>206</v>
      </c>
      <c r="G122" s="248"/>
      <c r="H122" s="252">
        <v>155.40000000000001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149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140</v>
      </c>
    </row>
    <row r="123" s="1" customFormat="1" ht="16.5" customHeight="1">
      <c r="B123" s="46"/>
      <c r="C123" s="235" t="s">
        <v>207</v>
      </c>
      <c r="D123" s="235" t="s">
        <v>142</v>
      </c>
      <c r="E123" s="236" t="s">
        <v>208</v>
      </c>
      <c r="F123" s="237" t="s">
        <v>209</v>
      </c>
      <c r="G123" s="238" t="s">
        <v>179</v>
      </c>
      <c r="H123" s="239">
        <v>46.619999999999997</v>
      </c>
      <c r="I123" s="240"/>
      <c r="J123" s="241">
        <f>ROUND(I123*H123,2)</f>
        <v>0</v>
      </c>
      <c r="K123" s="237" t="s">
        <v>146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147</v>
      </c>
      <c r="AT123" s="24" t="s">
        <v>142</v>
      </c>
      <c r="AU123" s="24" t="s">
        <v>79</v>
      </c>
      <c r="AY123" s="24" t="s">
        <v>140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147</v>
      </c>
      <c r="BM123" s="24" t="s">
        <v>210</v>
      </c>
    </row>
    <row r="124" s="12" customFormat="1">
      <c r="B124" s="247"/>
      <c r="C124" s="248"/>
      <c r="D124" s="249" t="s">
        <v>149</v>
      </c>
      <c r="E124" s="250" t="s">
        <v>21</v>
      </c>
      <c r="F124" s="251" t="s">
        <v>211</v>
      </c>
      <c r="G124" s="248"/>
      <c r="H124" s="252">
        <v>46.619999999999997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149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140</v>
      </c>
    </row>
    <row r="125" s="1" customFormat="1" ht="16.5" customHeight="1">
      <c r="B125" s="46"/>
      <c r="C125" s="235" t="s">
        <v>212</v>
      </c>
      <c r="D125" s="235" t="s">
        <v>142</v>
      </c>
      <c r="E125" s="236" t="s">
        <v>213</v>
      </c>
      <c r="F125" s="237" t="s">
        <v>214</v>
      </c>
      <c r="G125" s="238" t="s">
        <v>179</v>
      </c>
      <c r="H125" s="239">
        <v>208</v>
      </c>
      <c r="I125" s="240"/>
      <c r="J125" s="241">
        <f>ROUND(I125*H125,2)</f>
        <v>0</v>
      </c>
      <c r="K125" s="237" t="s">
        <v>146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147</v>
      </c>
      <c r="AT125" s="24" t="s">
        <v>142</v>
      </c>
      <c r="AU125" s="24" t="s">
        <v>79</v>
      </c>
      <c r="AY125" s="24" t="s">
        <v>140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147</v>
      </c>
      <c r="BM125" s="24" t="s">
        <v>215</v>
      </c>
    </row>
    <row r="126" s="12" customFormat="1">
      <c r="B126" s="247"/>
      <c r="C126" s="248"/>
      <c r="D126" s="249" t="s">
        <v>149</v>
      </c>
      <c r="E126" s="250" t="s">
        <v>21</v>
      </c>
      <c r="F126" s="251" t="s">
        <v>216</v>
      </c>
      <c r="G126" s="248"/>
      <c r="H126" s="252">
        <v>208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149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140</v>
      </c>
    </row>
    <row r="127" s="1" customFormat="1" ht="16.5" customHeight="1">
      <c r="B127" s="46"/>
      <c r="C127" s="235" t="s">
        <v>10</v>
      </c>
      <c r="D127" s="235" t="s">
        <v>142</v>
      </c>
      <c r="E127" s="236" t="s">
        <v>217</v>
      </c>
      <c r="F127" s="237" t="s">
        <v>218</v>
      </c>
      <c r="G127" s="238" t="s">
        <v>179</v>
      </c>
      <c r="H127" s="239">
        <v>62.399999999999999</v>
      </c>
      <c r="I127" s="240"/>
      <c r="J127" s="241">
        <f>ROUND(I127*H127,2)</f>
        <v>0</v>
      </c>
      <c r="K127" s="237" t="s">
        <v>146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147</v>
      </c>
      <c r="AT127" s="24" t="s">
        <v>142</v>
      </c>
      <c r="AU127" s="24" t="s">
        <v>79</v>
      </c>
      <c r="AY127" s="24" t="s">
        <v>140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147</v>
      </c>
      <c r="BM127" s="24" t="s">
        <v>219</v>
      </c>
    </row>
    <row r="128" s="12" customFormat="1">
      <c r="B128" s="247"/>
      <c r="C128" s="248"/>
      <c r="D128" s="249" t="s">
        <v>149</v>
      </c>
      <c r="E128" s="250" t="s">
        <v>21</v>
      </c>
      <c r="F128" s="251" t="s">
        <v>220</v>
      </c>
      <c r="G128" s="248"/>
      <c r="H128" s="252">
        <v>62.399999999999999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149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140</v>
      </c>
    </row>
    <row r="129" s="1" customFormat="1" ht="16.5" customHeight="1">
      <c r="B129" s="46"/>
      <c r="C129" s="235" t="s">
        <v>221</v>
      </c>
      <c r="D129" s="235" t="s">
        <v>142</v>
      </c>
      <c r="E129" s="236" t="s">
        <v>222</v>
      </c>
      <c r="F129" s="237" t="s">
        <v>223</v>
      </c>
      <c r="G129" s="238" t="s">
        <v>179</v>
      </c>
      <c r="H129" s="239">
        <v>216</v>
      </c>
      <c r="I129" s="240"/>
      <c r="J129" s="241">
        <f>ROUND(I129*H129,2)</f>
        <v>0</v>
      </c>
      <c r="K129" s="237" t="s">
        <v>146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147</v>
      </c>
      <c r="AT129" s="24" t="s">
        <v>142</v>
      </c>
      <c r="AU129" s="24" t="s">
        <v>79</v>
      </c>
      <c r="AY129" s="24" t="s">
        <v>140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147</v>
      </c>
      <c r="BM129" s="24" t="s">
        <v>224</v>
      </c>
    </row>
    <row r="130" s="12" customFormat="1">
      <c r="B130" s="247"/>
      <c r="C130" s="248"/>
      <c r="D130" s="249" t="s">
        <v>149</v>
      </c>
      <c r="E130" s="250" t="s">
        <v>21</v>
      </c>
      <c r="F130" s="251" t="s">
        <v>225</v>
      </c>
      <c r="G130" s="248"/>
      <c r="H130" s="252">
        <v>216</v>
      </c>
      <c r="I130" s="253"/>
      <c r="J130" s="248"/>
      <c r="K130" s="248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149</v>
      </c>
      <c r="AU130" s="258" t="s">
        <v>79</v>
      </c>
      <c r="AV130" s="12" t="s">
        <v>79</v>
      </c>
      <c r="AW130" s="12" t="s">
        <v>33</v>
      </c>
      <c r="AX130" s="12" t="s">
        <v>76</v>
      </c>
      <c r="AY130" s="258" t="s">
        <v>140</v>
      </c>
    </row>
    <row r="131" s="1" customFormat="1" ht="16.5" customHeight="1">
      <c r="B131" s="46"/>
      <c r="C131" s="235" t="s">
        <v>226</v>
      </c>
      <c r="D131" s="235" t="s">
        <v>142</v>
      </c>
      <c r="E131" s="236" t="s">
        <v>222</v>
      </c>
      <c r="F131" s="237" t="s">
        <v>223</v>
      </c>
      <c r="G131" s="238" t="s">
        <v>179</v>
      </c>
      <c r="H131" s="239">
        <v>648</v>
      </c>
      <c r="I131" s="240"/>
      <c r="J131" s="241">
        <f>ROUND(I131*H131,2)</f>
        <v>0</v>
      </c>
      <c r="K131" s="237" t="s">
        <v>146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147</v>
      </c>
      <c r="AT131" s="24" t="s">
        <v>142</v>
      </c>
      <c r="AU131" s="24" t="s">
        <v>79</v>
      </c>
      <c r="AY131" s="24" t="s">
        <v>140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147</v>
      </c>
      <c r="BM131" s="24" t="s">
        <v>227</v>
      </c>
    </row>
    <row r="132" s="13" customFormat="1">
      <c r="B132" s="260"/>
      <c r="C132" s="261"/>
      <c r="D132" s="249" t="s">
        <v>149</v>
      </c>
      <c r="E132" s="262" t="s">
        <v>21</v>
      </c>
      <c r="F132" s="263" t="s">
        <v>228</v>
      </c>
      <c r="G132" s="261"/>
      <c r="H132" s="262" t="s">
        <v>21</v>
      </c>
      <c r="I132" s="264"/>
      <c r="J132" s="261"/>
      <c r="K132" s="261"/>
      <c r="L132" s="265"/>
      <c r="M132" s="266"/>
      <c r="N132" s="267"/>
      <c r="O132" s="267"/>
      <c r="P132" s="267"/>
      <c r="Q132" s="267"/>
      <c r="R132" s="267"/>
      <c r="S132" s="267"/>
      <c r="T132" s="268"/>
      <c r="AT132" s="269" t="s">
        <v>149</v>
      </c>
      <c r="AU132" s="269" t="s">
        <v>79</v>
      </c>
      <c r="AV132" s="13" t="s">
        <v>76</v>
      </c>
      <c r="AW132" s="13" t="s">
        <v>33</v>
      </c>
      <c r="AX132" s="13" t="s">
        <v>69</v>
      </c>
      <c r="AY132" s="269" t="s">
        <v>140</v>
      </c>
    </row>
    <row r="133" s="12" customFormat="1">
      <c r="B133" s="247"/>
      <c r="C133" s="248"/>
      <c r="D133" s="249" t="s">
        <v>149</v>
      </c>
      <c r="E133" s="250" t="s">
        <v>21</v>
      </c>
      <c r="F133" s="251" t="s">
        <v>229</v>
      </c>
      <c r="G133" s="248"/>
      <c r="H133" s="252">
        <v>648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149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140</v>
      </c>
    </row>
    <row r="134" s="1" customFormat="1" ht="16.5" customHeight="1">
      <c r="B134" s="46"/>
      <c r="C134" s="235" t="s">
        <v>230</v>
      </c>
      <c r="D134" s="235" t="s">
        <v>142</v>
      </c>
      <c r="E134" s="236" t="s">
        <v>231</v>
      </c>
      <c r="F134" s="237" t="s">
        <v>232</v>
      </c>
      <c r="G134" s="238" t="s">
        <v>179</v>
      </c>
      <c r="H134" s="239">
        <v>64.799999999999997</v>
      </c>
      <c r="I134" s="240"/>
      <c r="J134" s="241">
        <f>ROUND(I134*H134,2)</f>
        <v>0</v>
      </c>
      <c r="K134" s="237" t="s">
        <v>146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147</v>
      </c>
      <c r="AT134" s="24" t="s">
        <v>142</v>
      </c>
      <c r="AU134" s="24" t="s">
        <v>79</v>
      </c>
      <c r="AY134" s="24" t="s">
        <v>140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147</v>
      </c>
      <c r="BM134" s="24" t="s">
        <v>233</v>
      </c>
    </row>
    <row r="135" s="12" customFormat="1">
      <c r="B135" s="247"/>
      <c r="C135" s="248"/>
      <c r="D135" s="249" t="s">
        <v>149</v>
      </c>
      <c r="E135" s="250" t="s">
        <v>21</v>
      </c>
      <c r="F135" s="251" t="s">
        <v>234</v>
      </c>
      <c r="G135" s="248"/>
      <c r="H135" s="252">
        <v>64.799999999999997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149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140</v>
      </c>
    </row>
    <row r="136" s="1" customFormat="1" ht="16.5" customHeight="1">
      <c r="B136" s="46"/>
      <c r="C136" s="235" t="s">
        <v>235</v>
      </c>
      <c r="D136" s="235" t="s">
        <v>142</v>
      </c>
      <c r="E136" s="236" t="s">
        <v>231</v>
      </c>
      <c r="F136" s="237" t="s">
        <v>232</v>
      </c>
      <c r="G136" s="238" t="s">
        <v>179</v>
      </c>
      <c r="H136" s="239">
        <v>194.40000000000001</v>
      </c>
      <c r="I136" s="240"/>
      <c r="J136" s="241">
        <f>ROUND(I136*H136,2)</f>
        <v>0</v>
      </c>
      <c r="K136" s="237" t="s">
        <v>146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147</v>
      </c>
      <c r="AT136" s="24" t="s">
        <v>142</v>
      </c>
      <c r="AU136" s="24" t="s">
        <v>79</v>
      </c>
      <c r="AY136" s="24" t="s">
        <v>140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147</v>
      </c>
      <c r="BM136" s="24" t="s">
        <v>236</v>
      </c>
    </row>
    <row r="137" s="13" customFormat="1">
      <c r="B137" s="260"/>
      <c r="C137" s="261"/>
      <c r="D137" s="249" t="s">
        <v>149</v>
      </c>
      <c r="E137" s="262" t="s">
        <v>21</v>
      </c>
      <c r="F137" s="263" t="s">
        <v>228</v>
      </c>
      <c r="G137" s="261"/>
      <c r="H137" s="262" t="s">
        <v>21</v>
      </c>
      <c r="I137" s="264"/>
      <c r="J137" s="261"/>
      <c r="K137" s="261"/>
      <c r="L137" s="265"/>
      <c r="M137" s="266"/>
      <c r="N137" s="267"/>
      <c r="O137" s="267"/>
      <c r="P137" s="267"/>
      <c r="Q137" s="267"/>
      <c r="R137" s="267"/>
      <c r="S137" s="267"/>
      <c r="T137" s="268"/>
      <c r="AT137" s="269" t="s">
        <v>149</v>
      </c>
      <c r="AU137" s="269" t="s">
        <v>79</v>
      </c>
      <c r="AV137" s="13" t="s">
        <v>76</v>
      </c>
      <c r="AW137" s="13" t="s">
        <v>33</v>
      </c>
      <c r="AX137" s="13" t="s">
        <v>69</v>
      </c>
      <c r="AY137" s="269" t="s">
        <v>140</v>
      </c>
    </row>
    <row r="138" s="12" customFormat="1">
      <c r="B138" s="247"/>
      <c r="C138" s="248"/>
      <c r="D138" s="249" t="s">
        <v>149</v>
      </c>
      <c r="E138" s="250" t="s">
        <v>21</v>
      </c>
      <c r="F138" s="251" t="s">
        <v>237</v>
      </c>
      <c r="G138" s="248"/>
      <c r="H138" s="252">
        <v>194.40000000000001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149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140</v>
      </c>
    </row>
    <row r="139" s="1" customFormat="1" ht="16.5" customHeight="1">
      <c r="B139" s="46"/>
      <c r="C139" s="235" t="s">
        <v>238</v>
      </c>
      <c r="D139" s="235" t="s">
        <v>142</v>
      </c>
      <c r="E139" s="236" t="s">
        <v>239</v>
      </c>
      <c r="F139" s="237" t="s">
        <v>240</v>
      </c>
      <c r="G139" s="238" t="s">
        <v>145</v>
      </c>
      <c r="H139" s="239">
        <v>416</v>
      </c>
      <c r="I139" s="240"/>
      <c r="J139" s="241">
        <f>ROUND(I139*H139,2)</f>
        <v>0</v>
      </c>
      <c r="K139" s="237" t="s">
        <v>146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0.00084000000000000003</v>
      </c>
      <c r="R139" s="244">
        <f>Q139*H139</f>
        <v>0.34944000000000003</v>
      </c>
      <c r="S139" s="244">
        <v>0</v>
      </c>
      <c r="T139" s="245">
        <f>S139*H139</f>
        <v>0</v>
      </c>
      <c r="AR139" s="24" t="s">
        <v>147</v>
      </c>
      <c r="AT139" s="24" t="s">
        <v>142</v>
      </c>
      <c r="AU139" s="24" t="s">
        <v>79</v>
      </c>
      <c r="AY139" s="24" t="s">
        <v>140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147</v>
      </c>
      <c r="BM139" s="24" t="s">
        <v>241</v>
      </c>
    </row>
    <row r="140" s="12" customFormat="1">
      <c r="B140" s="247"/>
      <c r="C140" s="248"/>
      <c r="D140" s="249" t="s">
        <v>149</v>
      </c>
      <c r="E140" s="250" t="s">
        <v>21</v>
      </c>
      <c r="F140" s="251" t="s">
        <v>242</v>
      </c>
      <c r="G140" s="248"/>
      <c r="H140" s="252">
        <v>416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149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140</v>
      </c>
    </row>
    <row r="141" s="1" customFormat="1" ht="16.5" customHeight="1">
      <c r="B141" s="46"/>
      <c r="C141" s="235" t="s">
        <v>9</v>
      </c>
      <c r="D141" s="235" t="s">
        <v>142</v>
      </c>
      <c r="E141" s="236" t="s">
        <v>243</v>
      </c>
      <c r="F141" s="237" t="s">
        <v>244</v>
      </c>
      <c r="G141" s="238" t="s">
        <v>145</v>
      </c>
      <c r="H141" s="239">
        <v>416</v>
      </c>
      <c r="I141" s="240"/>
      <c r="J141" s="241">
        <f>ROUND(I141*H141,2)</f>
        <v>0</v>
      </c>
      <c r="K141" s="237" t="s">
        <v>146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147</v>
      </c>
      <c r="AT141" s="24" t="s">
        <v>142</v>
      </c>
      <c r="AU141" s="24" t="s">
        <v>79</v>
      </c>
      <c r="AY141" s="24" t="s">
        <v>140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147</v>
      </c>
      <c r="BM141" s="24" t="s">
        <v>245</v>
      </c>
    </row>
    <row r="142" s="1" customFormat="1" ht="16.5" customHeight="1">
      <c r="B142" s="46"/>
      <c r="C142" s="235" t="s">
        <v>246</v>
      </c>
      <c r="D142" s="235" t="s">
        <v>142</v>
      </c>
      <c r="E142" s="236" t="s">
        <v>247</v>
      </c>
      <c r="F142" s="237" t="s">
        <v>248</v>
      </c>
      <c r="G142" s="238" t="s">
        <v>145</v>
      </c>
      <c r="H142" s="239">
        <v>288</v>
      </c>
      <c r="I142" s="240"/>
      <c r="J142" s="241">
        <f>ROUND(I142*H142,2)</f>
        <v>0</v>
      </c>
      <c r="K142" s="237" t="s">
        <v>146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0.0020799999999999998</v>
      </c>
      <c r="R142" s="244">
        <f>Q142*H142</f>
        <v>0.59903999999999991</v>
      </c>
      <c r="S142" s="244">
        <v>0</v>
      </c>
      <c r="T142" s="245">
        <f>S142*H142</f>
        <v>0</v>
      </c>
      <c r="AR142" s="24" t="s">
        <v>147</v>
      </c>
      <c r="AT142" s="24" t="s">
        <v>142</v>
      </c>
      <c r="AU142" s="24" t="s">
        <v>79</v>
      </c>
      <c r="AY142" s="24" t="s">
        <v>140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147</v>
      </c>
      <c r="BM142" s="24" t="s">
        <v>249</v>
      </c>
    </row>
    <row r="143" s="12" customFormat="1">
      <c r="B143" s="247"/>
      <c r="C143" s="248"/>
      <c r="D143" s="249" t="s">
        <v>149</v>
      </c>
      <c r="E143" s="250" t="s">
        <v>21</v>
      </c>
      <c r="F143" s="251" t="s">
        <v>250</v>
      </c>
      <c r="G143" s="248"/>
      <c r="H143" s="252">
        <v>288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149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140</v>
      </c>
    </row>
    <row r="144" s="1" customFormat="1" ht="16.5" customHeight="1">
      <c r="B144" s="46"/>
      <c r="C144" s="235" t="s">
        <v>251</v>
      </c>
      <c r="D144" s="235" t="s">
        <v>142</v>
      </c>
      <c r="E144" s="236" t="s">
        <v>247</v>
      </c>
      <c r="F144" s="237" t="s">
        <v>248</v>
      </c>
      <c r="G144" s="238" t="s">
        <v>145</v>
      </c>
      <c r="H144" s="239">
        <v>864</v>
      </c>
      <c r="I144" s="240"/>
      <c r="J144" s="241">
        <f>ROUND(I144*H144,2)</f>
        <v>0</v>
      </c>
      <c r="K144" s="237" t="s">
        <v>146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0.0020799999999999998</v>
      </c>
      <c r="R144" s="244">
        <f>Q144*H144</f>
        <v>1.7971199999999998</v>
      </c>
      <c r="S144" s="244">
        <v>0</v>
      </c>
      <c r="T144" s="245">
        <f>S144*H144</f>
        <v>0</v>
      </c>
      <c r="AR144" s="24" t="s">
        <v>147</v>
      </c>
      <c r="AT144" s="24" t="s">
        <v>142</v>
      </c>
      <c r="AU144" s="24" t="s">
        <v>79</v>
      </c>
      <c r="AY144" s="24" t="s">
        <v>140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147</v>
      </c>
      <c r="BM144" s="24" t="s">
        <v>252</v>
      </c>
    </row>
    <row r="145" s="13" customFormat="1">
      <c r="B145" s="260"/>
      <c r="C145" s="261"/>
      <c r="D145" s="249" t="s">
        <v>149</v>
      </c>
      <c r="E145" s="262" t="s">
        <v>21</v>
      </c>
      <c r="F145" s="263" t="s">
        <v>228</v>
      </c>
      <c r="G145" s="261"/>
      <c r="H145" s="262" t="s">
        <v>21</v>
      </c>
      <c r="I145" s="264"/>
      <c r="J145" s="261"/>
      <c r="K145" s="261"/>
      <c r="L145" s="265"/>
      <c r="M145" s="266"/>
      <c r="N145" s="267"/>
      <c r="O145" s="267"/>
      <c r="P145" s="267"/>
      <c r="Q145" s="267"/>
      <c r="R145" s="267"/>
      <c r="S145" s="267"/>
      <c r="T145" s="268"/>
      <c r="AT145" s="269" t="s">
        <v>149</v>
      </c>
      <c r="AU145" s="269" t="s">
        <v>79</v>
      </c>
      <c r="AV145" s="13" t="s">
        <v>76</v>
      </c>
      <c r="AW145" s="13" t="s">
        <v>33</v>
      </c>
      <c r="AX145" s="13" t="s">
        <v>69</v>
      </c>
      <c r="AY145" s="269" t="s">
        <v>140</v>
      </c>
    </row>
    <row r="146" s="12" customFormat="1">
      <c r="B146" s="247"/>
      <c r="C146" s="248"/>
      <c r="D146" s="249" t="s">
        <v>149</v>
      </c>
      <c r="E146" s="250" t="s">
        <v>21</v>
      </c>
      <c r="F146" s="251" t="s">
        <v>253</v>
      </c>
      <c r="G146" s="248"/>
      <c r="H146" s="252">
        <v>864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149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140</v>
      </c>
    </row>
    <row r="147" s="1" customFormat="1" ht="16.5" customHeight="1">
      <c r="B147" s="46"/>
      <c r="C147" s="235" t="s">
        <v>254</v>
      </c>
      <c r="D147" s="235" t="s">
        <v>142</v>
      </c>
      <c r="E147" s="236" t="s">
        <v>255</v>
      </c>
      <c r="F147" s="237" t="s">
        <v>256</v>
      </c>
      <c r="G147" s="238" t="s">
        <v>145</v>
      </c>
      <c r="H147" s="239">
        <v>288</v>
      </c>
      <c r="I147" s="240"/>
      <c r="J147" s="241">
        <f>ROUND(I147*H147,2)</f>
        <v>0</v>
      </c>
      <c r="K147" s="237" t="s">
        <v>146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147</v>
      </c>
      <c r="AT147" s="24" t="s">
        <v>142</v>
      </c>
      <c r="AU147" s="24" t="s">
        <v>79</v>
      </c>
      <c r="AY147" s="24" t="s">
        <v>140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147</v>
      </c>
      <c r="BM147" s="24" t="s">
        <v>257</v>
      </c>
    </row>
    <row r="148" s="1" customFormat="1" ht="16.5" customHeight="1">
      <c r="B148" s="46"/>
      <c r="C148" s="235" t="s">
        <v>258</v>
      </c>
      <c r="D148" s="235" t="s">
        <v>142</v>
      </c>
      <c r="E148" s="236" t="s">
        <v>255</v>
      </c>
      <c r="F148" s="237" t="s">
        <v>256</v>
      </c>
      <c r="G148" s="238" t="s">
        <v>145</v>
      </c>
      <c r="H148" s="239">
        <v>864</v>
      </c>
      <c r="I148" s="240"/>
      <c r="J148" s="241">
        <f>ROUND(I148*H148,2)</f>
        <v>0</v>
      </c>
      <c r="K148" s="237" t="s">
        <v>146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147</v>
      </c>
      <c r="AT148" s="24" t="s">
        <v>142</v>
      </c>
      <c r="AU148" s="24" t="s">
        <v>79</v>
      </c>
      <c r="AY148" s="24" t="s">
        <v>140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147</v>
      </c>
      <c r="BM148" s="24" t="s">
        <v>259</v>
      </c>
    </row>
    <row r="149" s="13" customFormat="1">
      <c r="B149" s="260"/>
      <c r="C149" s="261"/>
      <c r="D149" s="249" t="s">
        <v>149</v>
      </c>
      <c r="E149" s="262" t="s">
        <v>21</v>
      </c>
      <c r="F149" s="263" t="s">
        <v>228</v>
      </c>
      <c r="G149" s="261"/>
      <c r="H149" s="262" t="s">
        <v>21</v>
      </c>
      <c r="I149" s="264"/>
      <c r="J149" s="261"/>
      <c r="K149" s="261"/>
      <c r="L149" s="265"/>
      <c r="M149" s="266"/>
      <c r="N149" s="267"/>
      <c r="O149" s="267"/>
      <c r="P149" s="267"/>
      <c r="Q149" s="267"/>
      <c r="R149" s="267"/>
      <c r="S149" s="267"/>
      <c r="T149" s="268"/>
      <c r="AT149" s="269" t="s">
        <v>149</v>
      </c>
      <c r="AU149" s="269" t="s">
        <v>79</v>
      </c>
      <c r="AV149" s="13" t="s">
        <v>76</v>
      </c>
      <c r="AW149" s="13" t="s">
        <v>33</v>
      </c>
      <c r="AX149" s="13" t="s">
        <v>69</v>
      </c>
      <c r="AY149" s="269" t="s">
        <v>140</v>
      </c>
    </row>
    <row r="150" s="12" customFormat="1">
      <c r="B150" s="247"/>
      <c r="C150" s="248"/>
      <c r="D150" s="249" t="s">
        <v>149</v>
      </c>
      <c r="E150" s="250" t="s">
        <v>21</v>
      </c>
      <c r="F150" s="251" t="s">
        <v>260</v>
      </c>
      <c r="G150" s="248"/>
      <c r="H150" s="252">
        <v>864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149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140</v>
      </c>
    </row>
    <row r="151" s="1" customFormat="1" ht="16.5" customHeight="1">
      <c r="B151" s="46"/>
      <c r="C151" s="235" t="s">
        <v>261</v>
      </c>
      <c r="D151" s="235" t="s">
        <v>142</v>
      </c>
      <c r="E151" s="236" t="s">
        <v>262</v>
      </c>
      <c r="F151" s="237" t="s">
        <v>263</v>
      </c>
      <c r="G151" s="238" t="s">
        <v>179</v>
      </c>
      <c r="H151" s="239">
        <v>138.56</v>
      </c>
      <c r="I151" s="240"/>
      <c r="J151" s="241">
        <f>ROUND(I151*H151,2)</f>
        <v>0</v>
      </c>
      <c r="K151" s="237" t="s">
        <v>146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147</v>
      </c>
      <c r="AT151" s="24" t="s">
        <v>142</v>
      </c>
      <c r="AU151" s="24" t="s">
        <v>79</v>
      </c>
      <c r="AY151" s="24" t="s">
        <v>140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147</v>
      </c>
      <c r="BM151" s="24" t="s">
        <v>264</v>
      </c>
    </row>
    <row r="152" s="12" customFormat="1">
      <c r="B152" s="247"/>
      <c r="C152" s="248"/>
      <c r="D152" s="249" t="s">
        <v>149</v>
      </c>
      <c r="E152" s="250" t="s">
        <v>21</v>
      </c>
      <c r="F152" s="251" t="s">
        <v>265</v>
      </c>
      <c r="G152" s="248"/>
      <c r="H152" s="252">
        <v>138.56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149</v>
      </c>
      <c r="AU152" s="258" t="s">
        <v>79</v>
      </c>
      <c r="AV152" s="12" t="s">
        <v>79</v>
      </c>
      <c r="AW152" s="12" t="s">
        <v>33</v>
      </c>
      <c r="AX152" s="12" t="s">
        <v>76</v>
      </c>
      <c r="AY152" s="258" t="s">
        <v>140</v>
      </c>
    </row>
    <row r="153" s="1" customFormat="1" ht="16.5" customHeight="1">
      <c r="B153" s="46"/>
      <c r="C153" s="235" t="s">
        <v>266</v>
      </c>
      <c r="D153" s="235" t="s">
        <v>142</v>
      </c>
      <c r="E153" s="236" t="s">
        <v>262</v>
      </c>
      <c r="F153" s="237" t="s">
        <v>263</v>
      </c>
      <c r="G153" s="238" t="s">
        <v>179</v>
      </c>
      <c r="H153" s="239">
        <v>103.68000000000001</v>
      </c>
      <c r="I153" s="240"/>
      <c r="J153" s="241">
        <f>ROUND(I153*H153,2)</f>
        <v>0</v>
      </c>
      <c r="K153" s="237" t="s">
        <v>146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147</v>
      </c>
      <c r="AT153" s="24" t="s">
        <v>142</v>
      </c>
      <c r="AU153" s="24" t="s">
        <v>79</v>
      </c>
      <c r="AY153" s="24" t="s">
        <v>140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147</v>
      </c>
      <c r="BM153" s="24" t="s">
        <v>267</v>
      </c>
    </row>
    <row r="154" s="13" customFormat="1">
      <c r="B154" s="260"/>
      <c r="C154" s="261"/>
      <c r="D154" s="249" t="s">
        <v>149</v>
      </c>
      <c r="E154" s="262" t="s">
        <v>21</v>
      </c>
      <c r="F154" s="263" t="s">
        <v>228</v>
      </c>
      <c r="G154" s="261"/>
      <c r="H154" s="262" t="s">
        <v>21</v>
      </c>
      <c r="I154" s="264"/>
      <c r="J154" s="261"/>
      <c r="K154" s="261"/>
      <c r="L154" s="265"/>
      <c r="M154" s="266"/>
      <c r="N154" s="267"/>
      <c r="O154" s="267"/>
      <c r="P154" s="267"/>
      <c r="Q154" s="267"/>
      <c r="R154" s="267"/>
      <c r="S154" s="267"/>
      <c r="T154" s="268"/>
      <c r="AT154" s="269" t="s">
        <v>149</v>
      </c>
      <c r="AU154" s="269" t="s">
        <v>79</v>
      </c>
      <c r="AV154" s="13" t="s">
        <v>76</v>
      </c>
      <c r="AW154" s="13" t="s">
        <v>33</v>
      </c>
      <c r="AX154" s="13" t="s">
        <v>69</v>
      </c>
      <c r="AY154" s="269" t="s">
        <v>140</v>
      </c>
    </row>
    <row r="155" s="12" customFormat="1">
      <c r="B155" s="247"/>
      <c r="C155" s="248"/>
      <c r="D155" s="249" t="s">
        <v>149</v>
      </c>
      <c r="E155" s="250" t="s">
        <v>21</v>
      </c>
      <c r="F155" s="251" t="s">
        <v>268</v>
      </c>
      <c r="G155" s="248"/>
      <c r="H155" s="252">
        <v>103.68000000000001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149</v>
      </c>
      <c r="AU155" s="258" t="s">
        <v>79</v>
      </c>
      <c r="AV155" s="12" t="s">
        <v>79</v>
      </c>
      <c r="AW155" s="12" t="s">
        <v>33</v>
      </c>
      <c r="AX155" s="12" t="s">
        <v>76</v>
      </c>
      <c r="AY155" s="258" t="s">
        <v>140</v>
      </c>
    </row>
    <row r="156" s="1" customFormat="1" ht="38.25" customHeight="1">
      <c r="B156" s="46"/>
      <c r="C156" s="235" t="s">
        <v>269</v>
      </c>
      <c r="D156" s="235" t="s">
        <v>142</v>
      </c>
      <c r="E156" s="236" t="s">
        <v>270</v>
      </c>
      <c r="F156" s="237" t="s">
        <v>271</v>
      </c>
      <c r="G156" s="238" t="s">
        <v>179</v>
      </c>
      <c r="H156" s="239">
        <v>3016.556</v>
      </c>
      <c r="I156" s="240"/>
      <c r="J156" s="241">
        <f>ROUND(I156*H156,2)</f>
        <v>0</v>
      </c>
      <c r="K156" s="237" t="s">
        <v>146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147</v>
      </c>
      <c r="AT156" s="24" t="s">
        <v>142</v>
      </c>
      <c r="AU156" s="24" t="s">
        <v>79</v>
      </c>
      <c r="AY156" s="24" t="s">
        <v>140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147</v>
      </c>
      <c r="BM156" s="24" t="s">
        <v>272</v>
      </c>
    </row>
    <row r="157" s="13" customFormat="1">
      <c r="B157" s="260"/>
      <c r="C157" s="261"/>
      <c r="D157" s="249" t="s">
        <v>149</v>
      </c>
      <c r="E157" s="262" t="s">
        <v>21</v>
      </c>
      <c r="F157" s="263" t="s">
        <v>273</v>
      </c>
      <c r="G157" s="261"/>
      <c r="H157" s="262" t="s">
        <v>21</v>
      </c>
      <c r="I157" s="264"/>
      <c r="J157" s="261"/>
      <c r="K157" s="261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149</v>
      </c>
      <c r="AU157" s="269" t="s">
        <v>79</v>
      </c>
      <c r="AV157" s="13" t="s">
        <v>76</v>
      </c>
      <c r="AW157" s="13" t="s">
        <v>33</v>
      </c>
      <c r="AX157" s="13" t="s">
        <v>69</v>
      </c>
      <c r="AY157" s="269" t="s">
        <v>140</v>
      </c>
    </row>
    <row r="158" s="12" customFormat="1">
      <c r="B158" s="247"/>
      <c r="C158" s="248"/>
      <c r="D158" s="249" t="s">
        <v>149</v>
      </c>
      <c r="E158" s="250" t="s">
        <v>21</v>
      </c>
      <c r="F158" s="251" t="s">
        <v>274</v>
      </c>
      <c r="G158" s="248"/>
      <c r="H158" s="252">
        <v>3016.556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149</v>
      </c>
      <c r="AU158" s="258" t="s">
        <v>79</v>
      </c>
      <c r="AV158" s="12" t="s">
        <v>79</v>
      </c>
      <c r="AW158" s="12" t="s">
        <v>33</v>
      </c>
      <c r="AX158" s="12" t="s">
        <v>76</v>
      </c>
      <c r="AY158" s="258" t="s">
        <v>140</v>
      </c>
    </row>
    <row r="159" s="1" customFormat="1" ht="38.25" customHeight="1">
      <c r="B159" s="46"/>
      <c r="C159" s="235" t="s">
        <v>275</v>
      </c>
      <c r="D159" s="235" t="s">
        <v>142</v>
      </c>
      <c r="E159" s="236" t="s">
        <v>270</v>
      </c>
      <c r="F159" s="237" t="s">
        <v>271</v>
      </c>
      <c r="G159" s="238" t="s">
        <v>179</v>
      </c>
      <c r="H159" s="239">
        <v>648</v>
      </c>
      <c r="I159" s="240"/>
      <c r="J159" s="241">
        <f>ROUND(I159*H159,2)</f>
        <v>0</v>
      </c>
      <c r="K159" s="237" t="s">
        <v>146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147</v>
      </c>
      <c r="AT159" s="24" t="s">
        <v>142</v>
      </c>
      <c r="AU159" s="24" t="s">
        <v>79</v>
      </c>
      <c r="AY159" s="24" t="s">
        <v>140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147</v>
      </c>
      <c r="BM159" s="24" t="s">
        <v>276</v>
      </c>
    </row>
    <row r="160" s="13" customFormat="1">
      <c r="B160" s="260"/>
      <c r="C160" s="261"/>
      <c r="D160" s="249" t="s">
        <v>149</v>
      </c>
      <c r="E160" s="262" t="s">
        <v>21</v>
      </c>
      <c r="F160" s="263" t="s">
        <v>228</v>
      </c>
      <c r="G160" s="261"/>
      <c r="H160" s="262" t="s">
        <v>21</v>
      </c>
      <c r="I160" s="264"/>
      <c r="J160" s="261"/>
      <c r="K160" s="261"/>
      <c r="L160" s="265"/>
      <c r="M160" s="266"/>
      <c r="N160" s="267"/>
      <c r="O160" s="267"/>
      <c r="P160" s="267"/>
      <c r="Q160" s="267"/>
      <c r="R160" s="267"/>
      <c r="S160" s="267"/>
      <c r="T160" s="268"/>
      <c r="AT160" s="269" t="s">
        <v>149</v>
      </c>
      <c r="AU160" s="269" t="s">
        <v>79</v>
      </c>
      <c r="AV160" s="13" t="s">
        <v>76</v>
      </c>
      <c r="AW160" s="13" t="s">
        <v>33</v>
      </c>
      <c r="AX160" s="13" t="s">
        <v>69</v>
      </c>
      <c r="AY160" s="269" t="s">
        <v>140</v>
      </c>
    </row>
    <row r="161" s="12" customFormat="1">
      <c r="B161" s="247"/>
      <c r="C161" s="248"/>
      <c r="D161" s="249" t="s">
        <v>149</v>
      </c>
      <c r="E161" s="250" t="s">
        <v>21</v>
      </c>
      <c r="F161" s="251" t="s">
        <v>277</v>
      </c>
      <c r="G161" s="248"/>
      <c r="H161" s="252">
        <v>648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149</v>
      </c>
      <c r="AU161" s="258" t="s">
        <v>79</v>
      </c>
      <c r="AV161" s="12" t="s">
        <v>79</v>
      </c>
      <c r="AW161" s="12" t="s">
        <v>33</v>
      </c>
      <c r="AX161" s="12" t="s">
        <v>76</v>
      </c>
      <c r="AY161" s="258" t="s">
        <v>140</v>
      </c>
    </row>
    <row r="162" s="1" customFormat="1" ht="51" customHeight="1">
      <c r="B162" s="46"/>
      <c r="C162" s="235" t="s">
        <v>278</v>
      </c>
      <c r="D162" s="235" t="s">
        <v>142</v>
      </c>
      <c r="E162" s="236" t="s">
        <v>279</v>
      </c>
      <c r="F162" s="237" t="s">
        <v>280</v>
      </c>
      <c r="G162" s="238" t="s">
        <v>179</v>
      </c>
      <c r="H162" s="239">
        <v>75413.899999999994</v>
      </c>
      <c r="I162" s="240"/>
      <c r="J162" s="241">
        <f>ROUND(I162*H162,2)</f>
        <v>0</v>
      </c>
      <c r="K162" s="237" t="s">
        <v>146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147</v>
      </c>
      <c r="AT162" s="24" t="s">
        <v>142</v>
      </c>
      <c r="AU162" s="24" t="s">
        <v>79</v>
      </c>
      <c r="AY162" s="24" t="s">
        <v>140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147</v>
      </c>
      <c r="BM162" s="24" t="s">
        <v>281</v>
      </c>
    </row>
    <row r="163" s="13" customFormat="1">
      <c r="B163" s="260"/>
      <c r="C163" s="261"/>
      <c r="D163" s="249" t="s">
        <v>149</v>
      </c>
      <c r="E163" s="262" t="s">
        <v>21</v>
      </c>
      <c r="F163" s="263" t="s">
        <v>282</v>
      </c>
      <c r="G163" s="261"/>
      <c r="H163" s="262" t="s">
        <v>21</v>
      </c>
      <c r="I163" s="264"/>
      <c r="J163" s="261"/>
      <c r="K163" s="261"/>
      <c r="L163" s="265"/>
      <c r="M163" s="266"/>
      <c r="N163" s="267"/>
      <c r="O163" s="267"/>
      <c r="P163" s="267"/>
      <c r="Q163" s="267"/>
      <c r="R163" s="267"/>
      <c r="S163" s="267"/>
      <c r="T163" s="268"/>
      <c r="AT163" s="269" t="s">
        <v>149</v>
      </c>
      <c r="AU163" s="269" t="s">
        <v>79</v>
      </c>
      <c r="AV163" s="13" t="s">
        <v>76</v>
      </c>
      <c r="AW163" s="13" t="s">
        <v>33</v>
      </c>
      <c r="AX163" s="13" t="s">
        <v>69</v>
      </c>
      <c r="AY163" s="269" t="s">
        <v>140</v>
      </c>
    </row>
    <row r="164" s="12" customFormat="1">
      <c r="B164" s="247"/>
      <c r="C164" s="248"/>
      <c r="D164" s="249" t="s">
        <v>149</v>
      </c>
      <c r="E164" s="250" t="s">
        <v>21</v>
      </c>
      <c r="F164" s="251" t="s">
        <v>283</v>
      </c>
      <c r="G164" s="248"/>
      <c r="H164" s="252">
        <v>75413.899999999994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149</v>
      </c>
      <c r="AU164" s="258" t="s">
        <v>79</v>
      </c>
      <c r="AV164" s="12" t="s">
        <v>79</v>
      </c>
      <c r="AW164" s="12" t="s">
        <v>33</v>
      </c>
      <c r="AX164" s="12" t="s">
        <v>76</v>
      </c>
      <c r="AY164" s="258" t="s">
        <v>140</v>
      </c>
    </row>
    <row r="165" s="1" customFormat="1" ht="51" customHeight="1">
      <c r="B165" s="46"/>
      <c r="C165" s="235" t="s">
        <v>284</v>
      </c>
      <c r="D165" s="235" t="s">
        <v>142</v>
      </c>
      <c r="E165" s="236" t="s">
        <v>279</v>
      </c>
      <c r="F165" s="237" t="s">
        <v>280</v>
      </c>
      <c r="G165" s="238" t="s">
        <v>179</v>
      </c>
      <c r="H165" s="239">
        <v>16200</v>
      </c>
      <c r="I165" s="240"/>
      <c r="J165" s="241">
        <f>ROUND(I165*H165,2)</f>
        <v>0</v>
      </c>
      <c r="K165" s="237" t="s">
        <v>146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147</v>
      </c>
      <c r="AT165" s="24" t="s">
        <v>142</v>
      </c>
      <c r="AU165" s="24" t="s">
        <v>79</v>
      </c>
      <c r="AY165" s="24" t="s">
        <v>140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147</v>
      </c>
      <c r="BM165" s="24" t="s">
        <v>285</v>
      </c>
    </row>
    <row r="166" s="13" customFormat="1">
      <c r="B166" s="260"/>
      <c r="C166" s="261"/>
      <c r="D166" s="249" t="s">
        <v>149</v>
      </c>
      <c r="E166" s="262" t="s">
        <v>21</v>
      </c>
      <c r="F166" s="263" t="s">
        <v>228</v>
      </c>
      <c r="G166" s="261"/>
      <c r="H166" s="262" t="s">
        <v>21</v>
      </c>
      <c r="I166" s="264"/>
      <c r="J166" s="261"/>
      <c r="K166" s="261"/>
      <c r="L166" s="265"/>
      <c r="M166" s="266"/>
      <c r="N166" s="267"/>
      <c r="O166" s="267"/>
      <c r="P166" s="267"/>
      <c r="Q166" s="267"/>
      <c r="R166" s="267"/>
      <c r="S166" s="267"/>
      <c r="T166" s="268"/>
      <c r="AT166" s="269" t="s">
        <v>149</v>
      </c>
      <c r="AU166" s="269" t="s">
        <v>79</v>
      </c>
      <c r="AV166" s="13" t="s">
        <v>76</v>
      </c>
      <c r="AW166" s="13" t="s">
        <v>33</v>
      </c>
      <c r="AX166" s="13" t="s">
        <v>69</v>
      </c>
      <c r="AY166" s="269" t="s">
        <v>140</v>
      </c>
    </row>
    <row r="167" s="12" customFormat="1">
      <c r="B167" s="247"/>
      <c r="C167" s="248"/>
      <c r="D167" s="249" t="s">
        <v>149</v>
      </c>
      <c r="E167" s="250" t="s">
        <v>21</v>
      </c>
      <c r="F167" s="251" t="s">
        <v>286</v>
      </c>
      <c r="G167" s="248"/>
      <c r="H167" s="252">
        <v>16200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149</v>
      </c>
      <c r="AU167" s="258" t="s">
        <v>79</v>
      </c>
      <c r="AV167" s="12" t="s">
        <v>79</v>
      </c>
      <c r="AW167" s="12" t="s">
        <v>33</v>
      </c>
      <c r="AX167" s="12" t="s">
        <v>76</v>
      </c>
      <c r="AY167" s="258" t="s">
        <v>140</v>
      </c>
    </row>
    <row r="168" s="1" customFormat="1" ht="16.5" customHeight="1">
      <c r="B168" s="46"/>
      <c r="C168" s="235" t="s">
        <v>287</v>
      </c>
      <c r="D168" s="235" t="s">
        <v>142</v>
      </c>
      <c r="E168" s="236" t="s">
        <v>288</v>
      </c>
      <c r="F168" s="237" t="s">
        <v>289</v>
      </c>
      <c r="G168" s="238" t="s">
        <v>179</v>
      </c>
      <c r="H168" s="239">
        <v>1094.7829999999999</v>
      </c>
      <c r="I168" s="240"/>
      <c r="J168" s="241">
        <f>ROUND(I168*H168,2)</f>
        <v>0</v>
      </c>
      <c r="K168" s="237" t="s">
        <v>146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147</v>
      </c>
      <c r="AT168" s="24" t="s">
        <v>142</v>
      </c>
      <c r="AU168" s="24" t="s">
        <v>79</v>
      </c>
      <c r="AY168" s="24" t="s">
        <v>140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147</v>
      </c>
      <c r="BM168" s="24" t="s">
        <v>290</v>
      </c>
    </row>
    <row r="169" s="13" customFormat="1">
      <c r="B169" s="260"/>
      <c r="C169" s="261"/>
      <c r="D169" s="249" t="s">
        <v>149</v>
      </c>
      <c r="E169" s="262" t="s">
        <v>21</v>
      </c>
      <c r="F169" s="263" t="s">
        <v>192</v>
      </c>
      <c r="G169" s="261"/>
      <c r="H169" s="262" t="s">
        <v>21</v>
      </c>
      <c r="I169" s="264"/>
      <c r="J169" s="261"/>
      <c r="K169" s="261"/>
      <c r="L169" s="265"/>
      <c r="M169" s="266"/>
      <c r="N169" s="267"/>
      <c r="O169" s="267"/>
      <c r="P169" s="267"/>
      <c r="Q169" s="267"/>
      <c r="R169" s="267"/>
      <c r="S169" s="267"/>
      <c r="T169" s="268"/>
      <c r="AT169" s="269" t="s">
        <v>149</v>
      </c>
      <c r="AU169" s="269" t="s">
        <v>79</v>
      </c>
      <c r="AV169" s="13" t="s">
        <v>76</v>
      </c>
      <c r="AW169" s="13" t="s">
        <v>33</v>
      </c>
      <c r="AX169" s="13" t="s">
        <v>69</v>
      </c>
      <c r="AY169" s="269" t="s">
        <v>140</v>
      </c>
    </row>
    <row r="170" s="12" customFormat="1">
      <c r="B170" s="247"/>
      <c r="C170" s="248"/>
      <c r="D170" s="249" t="s">
        <v>149</v>
      </c>
      <c r="E170" s="250" t="s">
        <v>21</v>
      </c>
      <c r="F170" s="251" t="s">
        <v>291</v>
      </c>
      <c r="G170" s="248"/>
      <c r="H170" s="252">
        <v>1094.7829999999999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149</v>
      </c>
      <c r="AU170" s="258" t="s">
        <v>79</v>
      </c>
      <c r="AV170" s="12" t="s">
        <v>79</v>
      </c>
      <c r="AW170" s="12" t="s">
        <v>33</v>
      </c>
      <c r="AX170" s="12" t="s">
        <v>76</v>
      </c>
      <c r="AY170" s="258" t="s">
        <v>140</v>
      </c>
    </row>
    <row r="171" s="1" customFormat="1" ht="16.5" customHeight="1">
      <c r="B171" s="46"/>
      <c r="C171" s="281" t="s">
        <v>292</v>
      </c>
      <c r="D171" s="281" t="s">
        <v>293</v>
      </c>
      <c r="E171" s="282" t="s">
        <v>294</v>
      </c>
      <c r="F171" s="283" t="s">
        <v>295</v>
      </c>
      <c r="G171" s="284" t="s">
        <v>296</v>
      </c>
      <c r="H171" s="285">
        <v>2080.0880000000002</v>
      </c>
      <c r="I171" s="286"/>
      <c r="J171" s="287">
        <f>ROUND(I171*H171,2)</f>
        <v>0</v>
      </c>
      <c r="K171" s="283" t="s">
        <v>146</v>
      </c>
      <c r="L171" s="288"/>
      <c r="M171" s="289" t="s">
        <v>21</v>
      </c>
      <c r="N171" s="290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183</v>
      </c>
      <c r="AT171" s="24" t="s">
        <v>293</v>
      </c>
      <c r="AU171" s="24" t="s">
        <v>79</v>
      </c>
      <c r="AY171" s="24" t="s">
        <v>140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147</v>
      </c>
      <c r="BM171" s="24" t="s">
        <v>297</v>
      </c>
    </row>
    <row r="172" s="13" customFormat="1">
      <c r="B172" s="260"/>
      <c r="C172" s="261"/>
      <c r="D172" s="249" t="s">
        <v>149</v>
      </c>
      <c r="E172" s="262" t="s">
        <v>21</v>
      </c>
      <c r="F172" s="263" t="s">
        <v>192</v>
      </c>
      <c r="G172" s="261"/>
      <c r="H172" s="262" t="s">
        <v>21</v>
      </c>
      <c r="I172" s="264"/>
      <c r="J172" s="261"/>
      <c r="K172" s="261"/>
      <c r="L172" s="265"/>
      <c r="M172" s="266"/>
      <c r="N172" s="267"/>
      <c r="O172" s="267"/>
      <c r="P172" s="267"/>
      <c r="Q172" s="267"/>
      <c r="R172" s="267"/>
      <c r="S172" s="267"/>
      <c r="T172" s="268"/>
      <c r="AT172" s="269" t="s">
        <v>149</v>
      </c>
      <c r="AU172" s="269" t="s">
        <v>79</v>
      </c>
      <c r="AV172" s="13" t="s">
        <v>76</v>
      </c>
      <c r="AW172" s="13" t="s">
        <v>33</v>
      </c>
      <c r="AX172" s="13" t="s">
        <v>69</v>
      </c>
      <c r="AY172" s="269" t="s">
        <v>140</v>
      </c>
    </row>
    <row r="173" s="12" customFormat="1">
      <c r="B173" s="247"/>
      <c r="C173" s="248"/>
      <c r="D173" s="249" t="s">
        <v>149</v>
      </c>
      <c r="E173" s="250" t="s">
        <v>21</v>
      </c>
      <c r="F173" s="251" t="s">
        <v>298</v>
      </c>
      <c r="G173" s="248"/>
      <c r="H173" s="252">
        <v>2080.0880000000002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149</v>
      </c>
      <c r="AU173" s="258" t="s">
        <v>79</v>
      </c>
      <c r="AV173" s="12" t="s">
        <v>79</v>
      </c>
      <c r="AW173" s="12" t="s">
        <v>33</v>
      </c>
      <c r="AX173" s="12" t="s">
        <v>76</v>
      </c>
      <c r="AY173" s="258" t="s">
        <v>140</v>
      </c>
    </row>
    <row r="174" s="1" customFormat="1" ht="16.5" customHeight="1">
      <c r="B174" s="46"/>
      <c r="C174" s="235" t="s">
        <v>299</v>
      </c>
      <c r="D174" s="235" t="s">
        <v>142</v>
      </c>
      <c r="E174" s="236" t="s">
        <v>300</v>
      </c>
      <c r="F174" s="237" t="s">
        <v>301</v>
      </c>
      <c r="G174" s="238" t="s">
        <v>179</v>
      </c>
      <c r="H174" s="239">
        <v>3016.556</v>
      </c>
      <c r="I174" s="240"/>
      <c r="J174" s="241">
        <f>ROUND(I174*H174,2)</f>
        <v>0</v>
      </c>
      <c r="K174" s="237" t="s">
        <v>146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147</v>
      </c>
      <c r="AT174" s="24" t="s">
        <v>142</v>
      </c>
      <c r="AU174" s="24" t="s">
        <v>79</v>
      </c>
      <c r="AY174" s="24" t="s">
        <v>140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147</v>
      </c>
      <c r="BM174" s="24" t="s">
        <v>302</v>
      </c>
    </row>
    <row r="175" s="12" customFormat="1">
      <c r="B175" s="247"/>
      <c r="C175" s="248"/>
      <c r="D175" s="249" t="s">
        <v>149</v>
      </c>
      <c r="E175" s="250" t="s">
        <v>21</v>
      </c>
      <c r="F175" s="251" t="s">
        <v>303</v>
      </c>
      <c r="G175" s="248"/>
      <c r="H175" s="252">
        <v>3016.556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149</v>
      </c>
      <c r="AU175" s="258" t="s">
        <v>79</v>
      </c>
      <c r="AV175" s="12" t="s">
        <v>79</v>
      </c>
      <c r="AW175" s="12" t="s">
        <v>33</v>
      </c>
      <c r="AX175" s="12" t="s">
        <v>76</v>
      </c>
      <c r="AY175" s="258" t="s">
        <v>140</v>
      </c>
    </row>
    <row r="176" s="1" customFormat="1" ht="16.5" customHeight="1">
      <c r="B176" s="46"/>
      <c r="C176" s="235" t="s">
        <v>304</v>
      </c>
      <c r="D176" s="235" t="s">
        <v>142</v>
      </c>
      <c r="E176" s="236" t="s">
        <v>300</v>
      </c>
      <c r="F176" s="237" t="s">
        <v>301</v>
      </c>
      <c r="G176" s="238" t="s">
        <v>179</v>
      </c>
      <c r="H176" s="239">
        <v>648</v>
      </c>
      <c r="I176" s="240"/>
      <c r="J176" s="241">
        <f>ROUND(I176*H176,2)</f>
        <v>0</v>
      </c>
      <c r="K176" s="237" t="s">
        <v>146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147</v>
      </c>
      <c r="AT176" s="24" t="s">
        <v>142</v>
      </c>
      <c r="AU176" s="24" t="s">
        <v>79</v>
      </c>
      <c r="AY176" s="24" t="s">
        <v>140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147</v>
      </c>
      <c r="BM176" s="24" t="s">
        <v>305</v>
      </c>
    </row>
    <row r="177" s="13" customFormat="1">
      <c r="B177" s="260"/>
      <c r="C177" s="261"/>
      <c r="D177" s="249" t="s">
        <v>149</v>
      </c>
      <c r="E177" s="262" t="s">
        <v>21</v>
      </c>
      <c r="F177" s="263" t="s">
        <v>228</v>
      </c>
      <c r="G177" s="261"/>
      <c r="H177" s="262" t="s">
        <v>21</v>
      </c>
      <c r="I177" s="264"/>
      <c r="J177" s="261"/>
      <c r="K177" s="261"/>
      <c r="L177" s="265"/>
      <c r="M177" s="266"/>
      <c r="N177" s="267"/>
      <c r="O177" s="267"/>
      <c r="P177" s="267"/>
      <c r="Q177" s="267"/>
      <c r="R177" s="267"/>
      <c r="S177" s="267"/>
      <c r="T177" s="268"/>
      <c r="AT177" s="269" t="s">
        <v>149</v>
      </c>
      <c r="AU177" s="269" t="s">
        <v>79</v>
      </c>
      <c r="AV177" s="13" t="s">
        <v>76</v>
      </c>
      <c r="AW177" s="13" t="s">
        <v>33</v>
      </c>
      <c r="AX177" s="13" t="s">
        <v>69</v>
      </c>
      <c r="AY177" s="269" t="s">
        <v>140</v>
      </c>
    </row>
    <row r="178" s="12" customFormat="1">
      <c r="B178" s="247"/>
      <c r="C178" s="248"/>
      <c r="D178" s="249" t="s">
        <v>149</v>
      </c>
      <c r="E178" s="250" t="s">
        <v>21</v>
      </c>
      <c r="F178" s="251" t="s">
        <v>306</v>
      </c>
      <c r="G178" s="248"/>
      <c r="H178" s="252">
        <v>648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149</v>
      </c>
      <c r="AU178" s="258" t="s">
        <v>79</v>
      </c>
      <c r="AV178" s="12" t="s">
        <v>79</v>
      </c>
      <c r="AW178" s="12" t="s">
        <v>33</v>
      </c>
      <c r="AX178" s="12" t="s">
        <v>76</v>
      </c>
      <c r="AY178" s="258" t="s">
        <v>140</v>
      </c>
    </row>
    <row r="179" s="1" customFormat="1" ht="16.5" customHeight="1">
      <c r="B179" s="46"/>
      <c r="C179" s="235" t="s">
        <v>307</v>
      </c>
      <c r="D179" s="235" t="s">
        <v>142</v>
      </c>
      <c r="E179" s="236" t="s">
        <v>308</v>
      </c>
      <c r="F179" s="237" t="s">
        <v>309</v>
      </c>
      <c r="G179" s="238" t="s">
        <v>296</v>
      </c>
      <c r="H179" s="239">
        <v>6033.1120000000001</v>
      </c>
      <c r="I179" s="240"/>
      <c r="J179" s="241">
        <f>ROUND(I179*H179,2)</f>
        <v>0</v>
      </c>
      <c r="K179" s="237" t="s">
        <v>146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147</v>
      </c>
      <c r="AT179" s="24" t="s">
        <v>142</v>
      </c>
      <c r="AU179" s="24" t="s">
        <v>79</v>
      </c>
      <c r="AY179" s="24" t="s">
        <v>140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147</v>
      </c>
      <c r="BM179" s="24" t="s">
        <v>310</v>
      </c>
    </row>
    <row r="180" s="12" customFormat="1">
      <c r="B180" s="247"/>
      <c r="C180" s="248"/>
      <c r="D180" s="249" t="s">
        <v>149</v>
      </c>
      <c r="E180" s="250" t="s">
        <v>21</v>
      </c>
      <c r="F180" s="251" t="s">
        <v>311</v>
      </c>
      <c r="G180" s="248"/>
      <c r="H180" s="252">
        <v>6033.1120000000001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149</v>
      </c>
      <c r="AU180" s="258" t="s">
        <v>79</v>
      </c>
      <c r="AV180" s="12" t="s">
        <v>79</v>
      </c>
      <c r="AW180" s="12" t="s">
        <v>33</v>
      </c>
      <c r="AX180" s="12" t="s">
        <v>76</v>
      </c>
      <c r="AY180" s="258" t="s">
        <v>140</v>
      </c>
    </row>
    <row r="181" s="1" customFormat="1" ht="16.5" customHeight="1">
      <c r="B181" s="46"/>
      <c r="C181" s="235" t="s">
        <v>312</v>
      </c>
      <c r="D181" s="235" t="s">
        <v>142</v>
      </c>
      <c r="E181" s="236" t="s">
        <v>308</v>
      </c>
      <c r="F181" s="237" t="s">
        <v>309</v>
      </c>
      <c r="G181" s="238" t="s">
        <v>296</v>
      </c>
      <c r="H181" s="239">
        <v>1296</v>
      </c>
      <c r="I181" s="240"/>
      <c r="J181" s="241">
        <f>ROUND(I181*H181,2)</f>
        <v>0</v>
      </c>
      <c r="K181" s="237" t="s">
        <v>146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147</v>
      </c>
      <c r="AT181" s="24" t="s">
        <v>142</v>
      </c>
      <c r="AU181" s="24" t="s">
        <v>79</v>
      </c>
      <c r="AY181" s="24" t="s">
        <v>140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147</v>
      </c>
      <c r="BM181" s="24" t="s">
        <v>313</v>
      </c>
    </row>
    <row r="182" s="13" customFormat="1">
      <c r="B182" s="260"/>
      <c r="C182" s="261"/>
      <c r="D182" s="249" t="s">
        <v>149</v>
      </c>
      <c r="E182" s="262" t="s">
        <v>21</v>
      </c>
      <c r="F182" s="263" t="s">
        <v>228</v>
      </c>
      <c r="G182" s="261"/>
      <c r="H182" s="262" t="s">
        <v>21</v>
      </c>
      <c r="I182" s="264"/>
      <c r="J182" s="261"/>
      <c r="K182" s="261"/>
      <c r="L182" s="265"/>
      <c r="M182" s="266"/>
      <c r="N182" s="267"/>
      <c r="O182" s="267"/>
      <c r="P182" s="267"/>
      <c r="Q182" s="267"/>
      <c r="R182" s="267"/>
      <c r="S182" s="267"/>
      <c r="T182" s="268"/>
      <c r="AT182" s="269" t="s">
        <v>149</v>
      </c>
      <c r="AU182" s="269" t="s">
        <v>79</v>
      </c>
      <c r="AV182" s="13" t="s">
        <v>76</v>
      </c>
      <c r="AW182" s="13" t="s">
        <v>33</v>
      </c>
      <c r="AX182" s="13" t="s">
        <v>69</v>
      </c>
      <c r="AY182" s="269" t="s">
        <v>140</v>
      </c>
    </row>
    <row r="183" s="12" customFormat="1">
      <c r="B183" s="247"/>
      <c r="C183" s="248"/>
      <c r="D183" s="249" t="s">
        <v>149</v>
      </c>
      <c r="E183" s="250" t="s">
        <v>21</v>
      </c>
      <c r="F183" s="251" t="s">
        <v>314</v>
      </c>
      <c r="G183" s="248"/>
      <c r="H183" s="252">
        <v>1296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149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140</v>
      </c>
    </row>
    <row r="184" s="1" customFormat="1" ht="16.5" customHeight="1">
      <c r="B184" s="46"/>
      <c r="C184" s="235" t="s">
        <v>315</v>
      </c>
      <c r="D184" s="235" t="s">
        <v>142</v>
      </c>
      <c r="E184" s="236" t="s">
        <v>316</v>
      </c>
      <c r="F184" s="237" t="s">
        <v>317</v>
      </c>
      <c r="G184" s="238" t="s">
        <v>179</v>
      </c>
      <c r="H184" s="239">
        <v>424</v>
      </c>
      <c r="I184" s="240"/>
      <c r="J184" s="241">
        <f>ROUND(I184*H184,2)</f>
        <v>0</v>
      </c>
      <c r="K184" s="237" t="s">
        <v>146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147</v>
      </c>
      <c r="AT184" s="24" t="s">
        <v>142</v>
      </c>
      <c r="AU184" s="24" t="s">
        <v>79</v>
      </c>
      <c r="AY184" s="24" t="s">
        <v>140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147</v>
      </c>
      <c r="BM184" s="24" t="s">
        <v>318</v>
      </c>
    </row>
    <row r="185" s="13" customFormat="1">
      <c r="B185" s="260"/>
      <c r="C185" s="261"/>
      <c r="D185" s="249" t="s">
        <v>149</v>
      </c>
      <c r="E185" s="262" t="s">
        <v>21</v>
      </c>
      <c r="F185" s="263" t="s">
        <v>319</v>
      </c>
      <c r="G185" s="261"/>
      <c r="H185" s="262" t="s">
        <v>21</v>
      </c>
      <c r="I185" s="264"/>
      <c r="J185" s="261"/>
      <c r="K185" s="261"/>
      <c r="L185" s="265"/>
      <c r="M185" s="266"/>
      <c r="N185" s="267"/>
      <c r="O185" s="267"/>
      <c r="P185" s="267"/>
      <c r="Q185" s="267"/>
      <c r="R185" s="267"/>
      <c r="S185" s="267"/>
      <c r="T185" s="268"/>
      <c r="AT185" s="269" t="s">
        <v>149</v>
      </c>
      <c r="AU185" s="269" t="s">
        <v>79</v>
      </c>
      <c r="AV185" s="13" t="s">
        <v>76</v>
      </c>
      <c r="AW185" s="13" t="s">
        <v>33</v>
      </c>
      <c r="AX185" s="13" t="s">
        <v>69</v>
      </c>
      <c r="AY185" s="269" t="s">
        <v>140</v>
      </c>
    </row>
    <row r="186" s="12" customFormat="1">
      <c r="B186" s="247"/>
      <c r="C186" s="248"/>
      <c r="D186" s="249" t="s">
        <v>149</v>
      </c>
      <c r="E186" s="250" t="s">
        <v>21</v>
      </c>
      <c r="F186" s="251" t="s">
        <v>320</v>
      </c>
      <c r="G186" s="248"/>
      <c r="H186" s="252">
        <v>208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149</v>
      </c>
      <c r="AU186" s="258" t="s">
        <v>79</v>
      </c>
      <c r="AV186" s="12" t="s">
        <v>79</v>
      </c>
      <c r="AW186" s="12" t="s">
        <v>33</v>
      </c>
      <c r="AX186" s="12" t="s">
        <v>69</v>
      </c>
      <c r="AY186" s="258" t="s">
        <v>140</v>
      </c>
    </row>
    <row r="187" s="12" customFormat="1">
      <c r="B187" s="247"/>
      <c r="C187" s="248"/>
      <c r="D187" s="249" t="s">
        <v>149</v>
      </c>
      <c r="E187" s="250" t="s">
        <v>21</v>
      </c>
      <c r="F187" s="251" t="s">
        <v>321</v>
      </c>
      <c r="G187" s="248"/>
      <c r="H187" s="252">
        <v>216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149</v>
      </c>
      <c r="AU187" s="258" t="s">
        <v>79</v>
      </c>
      <c r="AV187" s="12" t="s">
        <v>79</v>
      </c>
      <c r="AW187" s="12" t="s">
        <v>33</v>
      </c>
      <c r="AX187" s="12" t="s">
        <v>69</v>
      </c>
      <c r="AY187" s="258" t="s">
        <v>140</v>
      </c>
    </row>
    <row r="188" s="14" customFormat="1">
      <c r="B188" s="270"/>
      <c r="C188" s="271"/>
      <c r="D188" s="249" t="s">
        <v>149</v>
      </c>
      <c r="E188" s="272" t="s">
        <v>21</v>
      </c>
      <c r="F188" s="273" t="s">
        <v>189</v>
      </c>
      <c r="G188" s="271"/>
      <c r="H188" s="274">
        <v>424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149</v>
      </c>
      <c r="AU188" s="280" t="s">
        <v>79</v>
      </c>
      <c r="AV188" s="14" t="s">
        <v>147</v>
      </c>
      <c r="AW188" s="14" t="s">
        <v>33</v>
      </c>
      <c r="AX188" s="14" t="s">
        <v>76</v>
      </c>
      <c r="AY188" s="280" t="s">
        <v>140</v>
      </c>
    </row>
    <row r="189" s="1" customFormat="1" ht="16.5" customHeight="1">
      <c r="B189" s="46"/>
      <c r="C189" s="281" t="s">
        <v>322</v>
      </c>
      <c r="D189" s="281" t="s">
        <v>293</v>
      </c>
      <c r="E189" s="282" t="s">
        <v>323</v>
      </c>
      <c r="F189" s="283" t="s">
        <v>324</v>
      </c>
      <c r="G189" s="284" t="s">
        <v>296</v>
      </c>
      <c r="H189" s="285">
        <v>805.60000000000002</v>
      </c>
      <c r="I189" s="286"/>
      <c r="J189" s="287">
        <f>ROUND(I189*H189,2)</f>
        <v>0</v>
      </c>
      <c r="K189" s="283" t="s">
        <v>146</v>
      </c>
      <c r="L189" s="288"/>
      <c r="M189" s="289" t="s">
        <v>21</v>
      </c>
      <c r="N189" s="290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183</v>
      </c>
      <c r="AT189" s="24" t="s">
        <v>293</v>
      </c>
      <c r="AU189" s="24" t="s">
        <v>79</v>
      </c>
      <c r="AY189" s="24" t="s">
        <v>140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147</v>
      </c>
      <c r="BM189" s="24" t="s">
        <v>325</v>
      </c>
    </row>
    <row r="190" s="12" customFormat="1">
      <c r="B190" s="247"/>
      <c r="C190" s="248"/>
      <c r="D190" s="249" t="s">
        <v>149</v>
      </c>
      <c r="E190" s="250" t="s">
        <v>21</v>
      </c>
      <c r="F190" s="251" t="s">
        <v>326</v>
      </c>
      <c r="G190" s="248"/>
      <c r="H190" s="252">
        <v>805.60000000000002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149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140</v>
      </c>
    </row>
    <row r="191" s="1" customFormat="1" ht="16.5" customHeight="1">
      <c r="B191" s="46"/>
      <c r="C191" s="235" t="s">
        <v>327</v>
      </c>
      <c r="D191" s="235" t="s">
        <v>142</v>
      </c>
      <c r="E191" s="236" t="s">
        <v>316</v>
      </c>
      <c r="F191" s="237" t="s">
        <v>317</v>
      </c>
      <c r="G191" s="238" t="s">
        <v>179</v>
      </c>
      <c r="H191" s="239">
        <v>648</v>
      </c>
      <c r="I191" s="240"/>
      <c r="J191" s="241">
        <f>ROUND(I191*H191,2)</f>
        <v>0</v>
      </c>
      <c r="K191" s="237" t="s">
        <v>146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147</v>
      </c>
      <c r="AT191" s="24" t="s">
        <v>142</v>
      </c>
      <c r="AU191" s="24" t="s">
        <v>79</v>
      </c>
      <c r="AY191" s="24" t="s">
        <v>140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147</v>
      </c>
      <c r="BM191" s="24" t="s">
        <v>328</v>
      </c>
    </row>
    <row r="192" s="13" customFormat="1">
      <c r="B192" s="260"/>
      <c r="C192" s="261"/>
      <c r="D192" s="249" t="s">
        <v>149</v>
      </c>
      <c r="E192" s="262" t="s">
        <v>21</v>
      </c>
      <c r="F192" s="263" t="s">
        <v>228</v>
      </c>
      <c r="G192" s="261"/>
      <c r="H192" s="262" t="s">
        <v>21</v>
      </c>
      <c r="I192" s="264"/>
      <c r="J192" s="261"/>
      <c r="K192" s="261"/>
      <c r="L192" s="265"/>
      <c r="M192" s="266"/>
      <c r="N192" s="267"/>
      <c r="O192" s="267"/>
      <c r="P192" s="267"/>
      <c r="Q192" s="267"/>
      <c r="R192" s="267"/>
      <c r="S192" s="267"/>
      <c r="T192" s="268"/>
      <c r="AT192" s="269" t="s">
        <v>149</v>
      </c>
      <c r="AU192" s="269" t="s">
        <v>79</v>
      </c>
      <c r="AV192" s="13" t="s">
        <v>76</v>
      </c>
      <c r="AW192" s="13" t="s">
        <v>33</v>
      </c>
      <c r="AX192" s="13" t="s">
        <v>69</v>
      </c>
      <c r="AY192" s="269" t="s">
        <v>140</v>
      </c>
    </row>
    <row r="193" s="12" customFormat="1">
      <c r="B193" s="247"/>
      <c r="C193" s="248"/>
      <c r="D193" s="249" t="s">
        <v>149</v>
      </c>
      <c r="E193" s="250" t="s">
        <v>21</v>
      </c>
      <c r="F193" s="251" t="s">
        <v>306</v>
      </c>
      <c r="G193" s="248"/>
      <c r="H193" s="252">
        <v>648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149</v>
      </c>
      <c r="AU193" s="258" t="s">
        <v>79</v>
      </c>
      <c r="AV193" s="12" t="s">
        <v>79</v>
      </c>
      <c r="AW193" s="12" t="s">
        <v>33</v>
      </c>
      <c r="AX193" s="12" t="s">
        <v>76</v>
      </c>
      <c r="AY193" s="258" t="s">
        <v>140</v>
      </c>
    </row>
    <row r="194" s="1" customFormat="1" ht="16.5" customHeight="1">
      <c r="B194" s="46"/>
      <c r="C194" s="281" t="s">
        <v>329</v>
      </c>
      <c r="D194" s="281" t="s">
        <v>293</v>
      </c>
      <c r="E194" s="282" t="s">
        <v>323</v>
      </c>
      <c r="F194" s="283" t="s">
        <v>324</v>
      </c>
      <c r="G194" s="284" t="s">
        <v>296</v>
      </c>
      <c r="H194" s="285">
        <v>1231.2000000000001</v>
      </c>
      <c r="I194" s="286"/>
      <c r="J194" s="287">
        <f>ROUND(I194*H194,2)</f>
        <v>0</v>
      </c>
      <c r="K194" s="283" t="s">
        <v>146</v>
      </c>
      <c r="L194" s="288"/>
      <c r="M194" s="289" t="s">
        <v>21</v>
      </c>
      <c r="N194" s="290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183</v>
      </c>
      <c r="AT194" s="24" t="s">
        <v>293</v>
      </c>
      <c r="AU194" s="24" t="s">
        <v>79</v>
      </c>
      <c r="AY194" s="24" t="s">
        <v>140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147</v>
      </c>
      <c r="BM194" s="24" t="s">
        <v>330</v>
      </c>
    </row>
    <row r="195" s="13" customFormat="1">
      <c r="B195" s="260"/>
      <c r="C195" s="261"/>
      <c r="D195" s="249" t="s">
        <v>149</v>
      </c>
      <c r="E195" s="262" t="s">
        <v>21</v>
      </c>
      <c r="F195" s="263" t="s">
        <v>228</v>
      </c>
      <c r="G195" s="261"/>
      <c r="H195" s="262" t="s">
        <v>21</v>
      </c>
      <c r="I195" s="264"/>
      <c r="J195" s="261"/>
      <c r="K195" s="261"/>
      <c r="L195" s="265"/>
      <c r="M195" s="266"/>
      <c r="N195" s="267"/>
      <c r="O195" s="267"/>
      <c r="P195" s="267"/>
      <c r="Q195" s="267"/>
      <c r="R195" s="267"/>
      <c r="S195" s="267"/>
      <c r="T195" s="268"/>
      <c r="AT195" s="269" t="s">
        <v>149</v>
      </c>
      <c r="AU195" s="269" t="s">
        <v>79</v>
      </c>
      <c r="AV195" s="13" t="s">
        <v>76</v>
      </c>
      <c r="AW195" s="13" t="s">
        <v>33</v>
      </c>
      <c r="AX195" s="13" t="s">
        <v>69</v>
      </c>
      <c r="AY195" s="269" t="s">
        <v>140</v>
      </c>
    </row>
    <row r="196" s="12" customFormat="1">
      <c r="B196" s="247"/>
      <c r="C196" s="248"/>
      <c r="D196" s="249" t="s">
        <v>149</v>
      </c>
      <c r="E196" s="250" t="s">
        <v>21</v>
      </c>
      <c r="F196" s="251" t="s">
        <v>331</v>
      </c>
      <c r="G196" s="248"/>
      <c r="H196" s="252">
        <v>1231.2000000000001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149</v>
      </c>
      <c r="AU196" s="258" t="s">
        <v>79</v>
      </c>
      <c r="AV196" s="12" t="s">
        <v>79</v>
      </c>
      <c r="AW196" s="12" t="s">
        <v>33</v>
      </c>
      <c r="AX196" s="12" t="s">
        <v>76</v>
      </c>
      <c r="AY196" s="258" t="s">
        <v>140</v>
      </c>
    </row>
    <row r="197" s="1" customFormat="1" ht="16.5" customHeight="1">
      <c r="B197" s="46"/>
      <c r="C197" s="235" t="s">
        <v>332</v>
      </c>
      <c r="D197" s="235" t="s">
        <v>142</v>
      </c>
      <c r="E197" s="236" t="s">
        <v>333</v>
      </c>
      <c r="F197" s="237" t="s">
        <v>334</v>
      </c>
      <c r="G197" s="238" t="s">
        <v>145</v>
      </c>
      <c r="H197" s="239">
        <v>3068.3699999999999</v>
      </c>
      <c r="I197" s="240"/>
      <c r="J197" s="241">
        <f>ROUND(I197*H197,2)</f>
        <v>0</v>
      </c>
      <c r="K197" s="237" t="s">
        <v>146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147</v>
      </c>
      <c r="AT197" s="24" t="s">
        <v>142</v>
      </c>
      <c r="AU197" s="24" t="s">
        <v>79</v>
      </c>
      <c r="AY197" s="24" t="s">
        <v>140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147</v>
      </c>
      <c r="BM197" s="24" t="s">
        <v>335</v>
      </c>
    </row>
    <row r="198" s="12" customFormat="1">
      <c r="B198" s="247"/>
      <c r="C198" s="248"/>
      <c r="D198" s="249" t="s">
        <v>149</v>
      </c>
      <c r="E198" s="250" t="s">
        <v>21</v>
      </c>
      <c r="F198" s="251" t="s">
        <v>336</v>
      </c>
      <c r="G198" s="248"/>
      <c r="H198" s="252">
        <v>3068.3699999999999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149</v>
      </c>
      <c r="AU198" s="258" t="s">
        <v>79</v>
      </c>
      <c r="AV198" s="12" t="s">
        <v>79</v>
      </c>
      <c r="AW198" s="12" t="s">
        <v>33</v>
      </c>
      <c r="AX198" s="12" t="s">
        <v>76</v>
      </c>
      <c r="AY198" s="258" t="s">
        <v>140</v>
      </c>
    </row>
    <row r="199" s="11" customFormat="1" ht="29.88" customHeight="1">
      <c r="B199" s="219"/>
      <c r="C199" s="220"/>
      <c r="D199" s="221" t="s">
        <v>68</v>
      </c>
      <c r="E199" s="233" t="s">
        <v>79</v>
      </c>
      <c r="F199" s="233" t="s">
        <v>337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SUM(P200:P206)</f>
        <v>0</v>
      </c>
      <c r="Q199" s="227"/>
      <c r="R199" s="228">
        <f>SUM(R200:R206)</f>
        <v>180.4995864</v>
      </c>
      <c r="S199" s="227"/>
      <c r="T199" s="229">
        <f>SUM(T200:T206)</f>
        <v>0</v>
      </c>
      <c r="AR199" s="230" t="s">
        <v>76</v>
      </c>
      <c r="AT199" s="231" t="s">
        <v>68</v>
      </c>
      <c r="AU199" s="231" t="s">
        <v>76</v>
      </c>
      <c r="AY199" s="230" t="s">
        <v>140</v>
      </c>
      <c r="BK199" s="232">
        <f>SUM(BK200:BK206)</f>
        <v>0</v>
      </c>
    </row>
    <row r="200" s="1" customFormat="1" ht="25.5" customHeight="1">
      <c r="B200" s="46"/>
      <c r="C200" s="235" t="s">
        <v>338</v>
      </c>
      <c r="D200" s="235" t="s">
        <v>142</v>
      </c>
      <c r="E200" s="236" t="s">
        <v>339</v>
      </c>
      <c r="F200" s="237" t="s">
        <v>340</v>
      </c>
      <c r="G200" s="238" t="s">
        <v>179</v>
      </c>
      <c r="H200" s="239">
        <v>155.40000000000001</v>
      </c>
      <c r="I200" s="240"/>
      <c r="J200" s="241">
        <f>ROUND(I200*H200,2)</f>
        <v>0</v>
      </c>
      <c r="K200" s="237" t="s">
        <v>146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147</v>
      </c>
      <c r="AT200" s="24" t="s">
        <v>142</v>
      </c>
      <c r="AU200" s="24" t="s">
        <v>79</v>
      </c>
      <c r="AY200" s="24" t="s">
        <v>140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147</v>
      </c>
      <c r="BM200" s="24" t="s">
        <v>341</v>
      </c>
    </row>
    <row r="201" s="12" customFormat="1">
      <c r="B201" s="247"/>
      <c r="C201" s="248"/>
      <c r="D201" s="249" t="s">
        <v>149</v>
      </c>
      <c r="E201" s="250" t="s">
        <v>21</v>
      </c>
      <c r="F201" s="251" t="s">
        <v>342</v>
      </c>
      <c r="G201" s="248"/>
      <c r="H201" s="252">
        <v>155.40000000000001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149</v>
      </c>
      <c r="AU201" s="258" t="s">
        <v>79</v>
      </c>
      <c r="AV201" s="12" t="s">
        <v>79</v>
      </c>
      <c r="AW201" s="12" t="s">
        <v>33</v>
      </c>
      <c r="AX201" s="12" t="s">
        <v>76</v>
      </c>
      <c r="AY201" s="258" t="s">
        <v>140</v>
      </c>
    </row>
    <row r="202" s="1" customFormat="1" ht="38.25" customHeight="1">
      <c r="B202" s="46"/>
      <c r="C202" s="235" t="s">
        <v>343</v>
      </c>
      <c r="D202" s="235" t="s">
        <v>142</v>
      </c>
      <c r="E202" s="236" t="s">
        <v>344</v>
      </c>
      <c r="F202" s="237" t="s">
        <v>345</v>
      </c>
      <c r="G202" s="238" t="s">
        <v>145</v>
      </c>
      <c r="H202" s="239">
        <v>1864.8</v>
      </c>
      <c r="I202" s="240"/>
      <c r="J202" s="241">
        <f>ROUND(I202*H202,2)</f>
        <v>0</v>
      </c>
      <c r="K202" s="237" t="s">
        <v>146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0.00031</v>
      </c>
      <c r="R202" s="244">
        <f>Q202*H202</f>
        <v>0.57808799999999994</v>
      </c>
      <c r="S202" s="244">
        <v>0</v>
      </c>
      <c r="T202" s="245">
        <f>S202*H202</f>
        <v>0</v>
      </c>
      <c r="AR202" s="24" t="s">
        <v>147</v>
      </c>
      <c r="AT202" s="24" t="s">
        <v>142</v>
      </c>
      <c r="AU202" s="24" t="s">
        <v>79</v>
      </c>
      <c r="AY202" s="24" t="s">
        <v>140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147</v>
      </c>
      <c r="BM202" s="24" t="s">
        <v>346</v>
      </c>
    </row>
    <row r="203" s="12" customFormat="1">
      <c r="B203" s="247"/>
      <c r="C203" s="248"/>
      <c r="D203" s="249" t="s">
        <v>149</v>
      </c>
      <c r="E203" s="250" t="s">
        <v>21</v>
      </c>
      <c r="F203" s="251" t="s">
        <v>347</v>
      </c>
      <c r="G203" s="248"/>
      <c r="H203" s="252">
        <v>1864.8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149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140</v>
      </c>
    </row>
    <row r="204" s="1" customFormat="1" ht="25.5" customHeight="1">
      <c r="B204" s="46"/>
      <c r="C204" s="281" t="s">
        <v>348</v>
      </c>
      <c r="D204" s="281" t="s">
        <v>293</v>
      </c>
      <c r="E204" s="282" t="s">
        <v>349</v>
      </c>
      <c r="F204" s="283" t="s">
        <v>350</v>
      </c>
      <c r="G204" s="284" t="s">
        <v>145</v>
      </c>
      <c r="H204" s="285">
        <v>1902.096</v>
      </c>
      <c r="I204" s="286"/>
      <c r="J204" s="287">
        <f>ROUND(I204*H204,2)</f>
        <v>0</v>
      </c>
      <c r="K204" s="283" t="s">
        <v>146</v>
      </c>
      <c r="L204" s="288"/>
      <c r="M204" s="289" t="s">
        <v>21</v>
      </c>
      <c r="N204" s="290" t="s">
        <v>40</v>
      </c>
      <c r="O204" s="47"/>
      <c r="P204" s="244">
        <f>O204*H204</f>
        <v>0</v>
      </c>
      <c r="Q204" s="244">
        <v>0.00040000000000000002</v>
      </c>
      <c r="R204" s="244">
        <f>Q204*H204</f>
        <v>0.76083840000000003</v>
      </c>
      <c r="S204" s="244">
        <v>0</v>
      </c>
      <c r="T204" s="245">
        <f>S204*H204</f>
        <v>0</v>
      </c>
      <c r="AR204" s="24" t="s">
        <v>183</v>
      </c>
      <c r="AT204" s="24" t="s">
        <v>293</v>
      </c>
      <c r="AU204" s="24" t="s">
        <v>79</v>
      </c>
      <c r="AY204" s="24" t="s">
        <v>140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147</v>
      </c>
      <c r="BM204" s="24" t="s">
        <v>351</v>
      </c>
    </row>
    <row r="205" s="12" customFormat="1">
      <c r="B205" s="247"/>
      <c r="C205" s="248"/>
      <c r="D205" s="249" t="s">
        <v>149</v>
      </c>
      <c r="E205" s="250" t="s">
        <v>21</v>
      </c>
      <c r="F205" s="251" t="s">
        <v>352</v>
      </c>
      <c r="G205" s="248"/>
      <c r="H205" s="252">
        <v>1902.096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149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140</v>
      </c>
    </row>
    <row r="206" s="1" customFormat="1" ht="25.5" customHeight="1">
      <c r="B206" s="46"/>
      <c r="C206" s="235" t="s">
        <v>353</v>
      </c>
      <c r="D206" s="235" t="s">
        <v>142</v>
      </c>
      <c r="E206" s="236" t="s">
        <v>354</v>
      </c>
      <c r="F206" s="237" t="s">
        <v>355</v>
      </c>
      <c r="G206" s="238" t="s">
        <v>158</v>
      </c>
      <c r="H206" s="239">
        <v>777</v>
      </c>
      <c r="I206" s="240"/>
      <c r="J206" s="241">
        <f>ROUND(I206*H206,2)</f>
        <v>0</v>
      </c>
      <c r="K206" s="237" t="s">
        <v>146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0.23058000000000001</v>
      </c>
      <c r="R206" s="244">
        <f>Q206*H206</f>
        <v>179.16066000000001</v>
      </c>
      <c r="S206" s="244">
        <v>0</v>
      </c>
      <c r="T206" s="245">
        <f>S206*H206</f>
        <v>0</v>
      </c>
      <c r="AR206" s="24" t="s">
        <v>147</v>
      </c>
      <c r="AT206" s="24" t="s">
        <v>142</v>
      </c>
      <c r="AU206" s="24" t="s">
        <v>79</v>
      </c>
      <c r="AY206" s="24" t="s">
        <v>140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147</v>
      </c>
      <c r="BM206" s="24" t="s">
        <v>356</v>
      </c>
    </row>
    <row r="207" s="11" customFormat="1" ht="29.88" customHeight="1">
      <c r="B207" s="219"/>
      <c r="C207" s="220"/>
      <c r="D207" s="221" t="s">
        <v>68</v>
      </c>
      <c r="E207" s="233" t="s">
        <v>166</v>
      </c>
      <c r="F207" s="233" t="s">
        <v>357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SUM(P208:P237)</f>
        <v>0</v>
      </c>
      <c r="Q207" s="227"/>
      <c r="R207" s="228">
        <f>SUM(R208:R237)</f>
        <v>885.58424000000002</v>
      </c>
      <c r="S207" s="227"/>
      <c r="T207" s="229">
        <f>SUM(T208:T237)</f>
        <v>0</v>
      </c>
      <c r="AR207" s="230" t="s">
        <v>76</v>
      </c>
      <c r="AT207" s="231" t="s">
        <v>68</v>
      </c>
      <c r="AU207" s="231" t="s">
        <v>76</v>
      </c>
      <c r="AY207" s="230" t="s">
        <v>140</v>
      </c>
      <c r="BK207" s="232">
        <f>SUM(BK208:BK237)</f>
        <v>0</v>
      </c>
    </row>
    <row r="208" s="1" customFormat="1" ht="16.5" customHeight="1">
      <c r="B208" s="46"/>
      <c r="C208" s="235" t="s">
        <v>358</v>
      </c>
      <c r="D208" s="235" t="s">
        <v>142</v>
      </c>
      <c r="E208" s="236" t="s">
        <v>359</v>
      </c>
      <c r="F208" s="237" t="s">
        <v>360</v>
      </c>
      <c r="G208" s="238" t="s">
        <v>145</v>
      </c>
      <c r="H208" s="239">
        <v>1177</v>
      </c>
      <c r="I208" s="240"/>
      <c r="J208" s="241">
        <f>ROUND(I208*H208,2)</f>
        <v>0</v>
      </c>
      <c r="K208" s="237" t="s">
        <v>146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147</v>
      </c>
      <c r="AT208" s="24" t="s">
        <v>142</v>
      </c>
      <c r="AU208" s="24" t="s">
        <v>79</v>
      </c>
      <c r="AY208" s="24" t="s">
        <v>140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147</v>
      </c>
      <c r="BM208" s="24" t="s">
        <v>361</v>
      </c>
    </row>
    <row r="209" s="12" customFormat="1">
      <c r="B209" s="247"/>
      <c r="C209" s="248"/>
      <c r="D209" s="249" t="s">
        <v>149</v>
      </c>
      <c r="E209" s="250" t="s">
        <v>21</v>
      </c>
      <c r="F209" s="251" t="s">
        <v>362</v>
      </c>
      <c r="G209" s="248"/>
      <c r="H209" s="252">
        <v>1177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149</v>
      </c>
      <c r="AU209" s="258" t="s">
        <v>79</v>
      </c>
      <c r="AV209" s="12" t="s">
        <v>79</v>
      </c>
      <c r="AW209" s="12" t="s">
        <v>33</v>
      </c>
      <c r="AX209" s="12" t="s">
        <v>76</v>
      </c>
      <c r="AY209" s="258" t="s">
        <v>140</v>
      </c>
    </row>
    <row r="210" s="1" customFormat="1" ht="16.5" customHeight="1">
      <c r="B210" s="46"/>
      <c r="C210" s="235" t="s">
        <v>363</v>
      </c>
      <c r="D210" s="235" t="s">
        <v>142</v>
      </c>
      <c r="E210" s="236" t="s">
        <v>364</v>
      </c>
      <c r="F210" s="237" t="s">
        <v>365</v>
      </c>
      <c r="G210" s="238" t="s">
        <v>145</v>
      </c>
      <c r="H210" s="239">
        <v>1856.06</v>
      </c>
      <c r="I210" s="240"/>
      <c r="J210" s="241">
        <f>ROUND(I210*H210,2)</f>
        <v>0</v>
      </c>
      <c r="K210" s="237" t="s">
        <v>146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147</v>
      </c>
      <c r="AT210" s="24" t="s">
        <v>142</v>
      </c>
      <c r="AU210" s="24" t="s">
        <v>79</v>
      </c>
      <c r="AY210" s="24" t="s">
        <v>140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147</v>
      </c>
      <c r="BM210" s="24" t="s">
        <v>366</v>
      </c>
    </row>
    <row r="211" s="12" customFormat="1">
      <c r="B211" s="247"/>
      <c r="C211" s="248"/>
      <c r="D211" s="249" t="s">
        <v>149</v>
      </c>
      <c r="E211" s="250" t="s">
        <v>21</v>
      </c>
      <c r="F211" s="251" t="s">
        <v>367</v>
      </c>
      <c r="G211" s="248"/>
      <c r="H211" s="252">
        <v>1856.06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149</v>
      </c>
      <c r="AU211" s="258" t="s">
        <v>79</v>
      </c>
      <c r="AV211" s="12" t="s">
        <v>79</v>
      </c>
      <c r="AW211" s="12" t="s">
        <v>33</v>
      </c>
      <c r="AX211" s="12" t="s">
        <v>76</v>
      </c>
      <c r="AY211" s="258" t="s">
        <v>140</v>
      </c>
    </row>
    <row r="212" s="1" customFormat="1" ht="25.5" customHeight="1">
      <c r="B212" s="46"/>
      <c r="C212" s="235" t="s">
        <v>368</v>
      </c>
      <c r="D212" s="235" t="s">
        <v>142</v>
      </c>
      <c r="E212" s="236" t="s">
        <v>369</v>
      </c>
      <c r="F212" s="237" t="s">
        <v>370</v>
      </c>
      <c r="G212" s="238" t="s">
        <v>145</v>
      </c>
      <c r="H212" s="239">
        <v>1366</v>
      </c>
      <c r="I212" s="240"/>
      <c r="J212" s="241">
        <f>ROUND(I212*H212,2)</f>
        <v>0</v>
      </c>
      <c r="K212" s="237" t="s">
        <v>146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147</v>
      </c>
      <c r="AT212" s="24" t="s">
        <v>142</v>
      </c>
      <c r="AU212" s="24" t="s">
        <v>79</v>
      </c>
      <c r="AY212" s="24" t="s">
        <v>140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147</v>
      </c>
      <c r="BM212" s="24" t="s">
        <v>371</v>
      </c>
    </row>
    <row r="213" s="12" customFormat="1">
      <c r="B213" s="247"/>
      <c r="C213" s="248"/>
      <c r="D213" s="249" t="s">
        <v>149</v>
      </c>
      <c r="E213" s="250" t="s">
        <v>21</v>
      </c>
      <c r="F213" s="251" t="s">
        <v>372</v>
      </c>
      <c r="G213" s="248"/>
      <c r="H213" s="252">
        <v>1366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149</v>
      </c>
      <c r="AU213" s="258" t="s">
        <v>79</v>
      </c>
      <c r="AV213" s="12" t="s">
        <v>79</v>
      </c>
      <c r="AW213" s="12" t="s">
        <v>33</v>
      </c>
      <c r="AX213" s="12" t="s">
        <v>76</v>
      </c>
      <c r="AY213" s="258" t="s">
        <v>140</v>
      </c>
    </row>
    <row r="214" s="1" customFormat="1" ht="16.5" customHeight="1">
      <c r="B214" s="46"/>
      <c r="C214" s="235" t="s">
        <v>373</v>
      </c>
      <c r="D214" s="235" t="s">
        <v>142</v>
      </c>
      <c r="E214" s="236" t="s">
        <v>374</v>
      </c>
      <c r="F214" s="237" t="s">
        <v>375</v>
      </c>
      <c r="G214" s="238" t="s">
        <v>145</v>
      </c>
      <c r="H214" s="239">
        <v>2543</v>
      </c>
      <c r="I214" s="240"/>
      <c r="J214" s="241">
        <f>ROUND(I214*H214,2)</f>
        <v>0</v>
      </c>
      <c r="K214" s="237" t="s">
        <v>146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147</v>
      </c>
      <c r="AT214" s="24" t="s">
        <v>142</v>
      </c>
      <c r="AU214" s="24" t="s">
        <v>79</v>
      </c>
      <c r="AY214" s="24" t="s">
        <v>140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147</v>
      </c>
      <c r="BM214" s="24" t="s">
        <v>376</v>
      </c>
    </row>
    <row r="215" s="12" customFormat="1">
      <c r="B215" s="247"/>
      <c r="C215" s="248"/>
      <c r="D215" s="249" t="s">
        <v>149</v>
      </c>
      <c r="E215" s="250" t="s">
        <v>21</v>
      </c>
      <c r="F215" s="251" t="s">
        <v>377</v>
      </c>
      <c r="G215" s="248"/>
      <c r="H215" s="252">
        <v>1177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149</v>
      </c>
      <c r="AU215" s="258" t="s">
        <v>79</v>
      </c>
      <c r="AV215" s="12" t="s">
        <v>79</v>
      </c>
      <c r="AW215" s="12" t="s">
        <v>33</v>
      </c>
      <c r="AX215" s="12" t="s">
        <v>69</v>
      </c>
      <c r="AY215" s="258" t="s">
        <v>140</v>
      </c>
    </row>
    <row r="216" s="12" customFormat="1">
      <c r="B216" s="247"/>
      <c r="C216" s="248"/>
      <c r="D216" s="249" t="s">
        <v>149</v>
      </c>
      <c r="E216" s="250" t="s">
        <v>21</v>
      </c>
      <c r="F216" s="251" t="s">
        <v>378</v>
      </c>
      <c r="G216" s="248"/>
      <c r="H216" s="252">
        <v>1366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149</v>
      </c>
      <c r="AU216" s="258" t="s">
        <v>79</v>
      </c>
      <c r="AV216" s="12" t="s">
        <v>79</v>
      </c>
      <c r="AW216" s="12" t="s">
        <v>33</v>
      </c>
      <c r="AX216" s="12" t="s">
        <v>69</v>
      </c>
      <c r="AY216" s="258" t="s">
        <v>140</v>
      </c>
    </row>
    <row r="217" s="14" customFormat="1">
      <c r="B217" s="270"/>
      <c r="C217" s="271"/>
      <c r="D217" s="249" t="s">
        <v>149</v>
      </c>
      <c r="E217" s="272" t="s">
        <v>21</v>
      </c>
      <c r="F217" s="273" t="s">
        <v>189</v>
      </c>
      <c r="G217" s="271"/>
      <c r="H217" s="274">
        <v>2543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149</v>
      </c>
      <c r="AU217" s="280" t="s">
        <v>79</v>
      </c>
      <c r="AV217" s="14" t="s">
        <v>147</v>
      </c>
      <c r="AW217" s="14" t="s">
        <v>33</v>
      </c>
      <c r="AX217" s="14" t="s">
        <v>76</v>
      </c>
      <c r="AY217" s="280" t="s">
        <v>140</v>
      </c>
    </row>
    <row r="218" s="1" customFormat="1" ht="16.5" customHeight="1">
      <c r="B218" s="46"/>
      <c r="C218" s="235" t="s">
        <v>379</v>
      </c>
      <c r="D218" s="235" t="s">
        <v>142</v>
      </c>
      <c r="E218" s="236" t="s">
        <v>380</v>
      </c>
      <c r="F218" s="237" t="s">
        <v>381</v>
      </c>
      <c r="G218" s="238" t="s">
        <v>145</v>
      </c>
      <c r="H218" s="239">
        <v>436</v>
      </c>
      <c r="I218" s="240"/>
      <c r="J218" s="241">
        <f>ROUND(I218*H218,2)</f>
        <v>0</v>
      </c>
      <c r="K218" s="237" t="s">
        <v>146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147</v>
      </c>
      <c r="AT218" s="24" t="s">
        <v>142</v>
      </c>
      <c r="AU218" s="24" t="s">
        <v>79</v>
      </c>
      <c r="AY218" s="24" t="s">
        <v>140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147</v>
      </c>
      <c r="BM218" s="24" t="s">
        <v>382</v>
      </c>
    </row>
    <row r="219" s="12" customFormat="1">
      <c r="B219" s="247"/>
      <c r="C219" s="248"/>
      <c r="D219" s="249" t="s">
        <v>149</v>
      </c>
      <c r="E219" s="250" t="s">
        <v>21</v>
      </c>
      <c r="F219" s="251" t="s">
        <v>383</v>
      </c>
      <c r="G219" s="248"/>
      <c r="H219" s="252">
        <v>436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149</v>
      </c>
      <c r="AU219" s="258" t="s">
        <v>79</v>
      </c>
      <c r="AV219" s="12" t="s">
        <v>79</v>
      </c>
      <c r="AW219" s="12" t="s">
        <v>33</v>
      </c>
      <c r="AX219" s="12" t="s">
        <v>76</v>
      </c>
      <c r="AY219" s="258" t="s">
        <v>140</v>
      </c>
    </row>
    <row r="220" s="1" customFormat="1" ht="16.5" customHeight="1">
      <c r="B220" s="46"/>
      <c r="C220" s="235" t="s">
        <v>384</v>
      </c>
      <c r="D220" s="235" t="s">
        <v>142</v>
      </c>
      <c r="E220" s="236" t="s">
        <v>385</v>
      </c>
      <c r="F220" s="237" t="s">
        <v>386</v>
      </c>
      <c r="G220" s="238" t="s">
        <v>145</v>
      </c>
      <c r="H220" s="239">
        <v>2732</v>
      </c>
      <c r="I220" s="240"/>
      <c r="J220" s="241">
        <f>ROUND(I220*H220,2)</f>
        <v>0</v>
      </c>
      <c r="K220" s="237" t="s">
        <v>146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0.00071000000000000002</v>
      </c>
      <c r="R220" s="244">
        <f>Q220*H220</f>
        <v>1.9397200000000001</v>
      </c>
      <c r="S220" s="244">
        <v>0</v>
      </c>
      <c r="T220" s="245">
        <f>S220*H220</f>
        <v>0</v>
      </c>
      <c r="AR220" s="24" t="s">
        <v>147</v>
      </c>
      <c r="AT220" s="24" t="s">
        <v>142</v>
      </c>
      <c r="AU220" s="24" t="s">
        <v>79</v>
      </c>
      <c r="AY220" s="24" t="s">
        <v>140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147</v>
      </c>
      <c r="BM220" s="24" t="s">
        <v>387</v>
      </c>
    </row>
    <row r="221" s="12" customFormat="1">
      <c r="B221" s="247"/>
      <c r="C221" s="248"/>
      <c r="D221" s="249" t="s">
        <v>149</v>
      </c>
      <c r="E221" s="250" t="s">
        <v>21</v>
      </c>
      <c r="F221" s="251" t="s">
        <v>388</v>
      </c>
      <c r="G221" s="248"/>
      <c r="H221" s="252">
        <v>2732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149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140</v>
      </c>
    </row>
    <row r="222" s="1" customFormat="1" ht="25.5" customHeight="1">
      <c r="B222" s="46"/>
      <c r="C222" s="235" t="s">
        <v>389</v>
      </c>
      <c r="D222" s="235" t="s">
        <v>142</v>
      </c>
      <c r="E222" s="236" t="s">
        <v>390</v>
      </c>
      <c r="F222" s="237" t="s">
        <v>391</v>
      </c>
      <c r="G222" s="238" t="s">
        <v>145</v>
      </c>
      <c r="H222" s="239">
        <v>1366</v>
      </c>
      <c r="I222" s="240"/>
      <c r="J222" s="241">
        <f>ROUND(I222*H222,2)</f>
        <v>0</v>
      </c>
      <c r="K222" s="237" t="s">
        <v>146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147</v>
      </c>
      <c r="AT222" s="24" t="s">
        <v>142</v>
      </c>
      <c r="AU222" s="24" t="s">
        <v>79</v>
      </c>
      <c r="AY222" s="24" t="s">
        <v>140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147</v>
      </c>
      <c r="BM222" s="24" t="s">
        <v>392</v>
      </c>
    </row>
    <row r="223" s="12" customFormat="1">
      <c r="B223" s="247"/>
      <c r="C223" s="248"/>
      <c r="D223" s="249" t="s">
        <v>149</v>
      </c>
      <c r="E223" s="250" t="s">
        <v>21</v>
      </c>
      <c r="F223" s="251" t="s">
        <v>372</v>
      </c>
      <c r="G223" s="248"/>
      <c r="H223" s="252">
        <v>1366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149</v>
      </c>
      <c r="AU223" s="258" t="s">
        <v>79</v>
      </c>
      <c r="AV223" s="12" t="s">
        <v>79</v>
      </c>
      <c r="AW223" s="12" t="s">
        <v>33</v>
      </c>
      <c r="AX223" s="12" t="s">
        <v>76</v>
      </c>
      <c r="AY223" s="258" t="s">
        <v>140</v>
      </c>
    </row>
    <row r="224" s="1" customFormat="1" ht="25.5" customHeight="1">
      <c r="B224" s="46"/>
      <c r="C224" s="235" t="s">
        <v>393</v>
      </c>
      <c r="D224" s="235" t="s">
        <v>142</v>
      </c>
      <c r="E224" s="236" t="s">
        <v>394</v>
      </c>
      <c r="F224" s="237" t="s">
        <v>395</v>
      </c>
      <c r="G224" s="238" t="s">
        <v>145</v>
      </c>
      <c r="H224" s="239">
        <v>1366</v>
      </c>
      <c r="I224" s="240"/>
      <c r="J224" s="241">
        <f>ROUND(I224*H224,2)</f>
        <v>0</v>
      </c>
      <c r="K224" s="237" t="s">
        <v>146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147</v>
      </c>
      <c r="AT224" s="24" t="s">
        <v>142</v>
      </c>
      <c r="AU224" s="24" t="s">
        <v>79</v>
      </c>
      <c r="AY224" s="24" t="s">
        <v>140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147</v>
      </c>
      <c r="BM224" s="24" t="s">
        <v>396</v>
      </c>
    </row>
    <row r="225" s="12" customFormat="1">
      <c r="B225" s="247"/>
      <c r="C225" s="248"/>
      <c r="D225" s="249" t="s">
        <v>149</v>
      </c>
      <c r="E225" s="250" t="s">
        <v>21</v>
      </c>
      <c r="F225" s="251" t="s">
        <v>372</v>
      </c>
      <c r="G225" s="248"/>
      <c r="H225" s="252">
        <v>1366</v>
      </c>
      <c r="I225" s="253"/>
      <c r="J225" s="248"/>
      <c r="K225" s="248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149</v>
      </c>
      <c r="AU225" s="258" t="s">
        <v>79</v>
      </c>
      <c r="AV225" s="12" t="s">
        <v>79</v>
      </c>
      <c r="AW225" s="12" t="s">
        <v>33</v>
      </c>
      <c r="AX225" s="12" t="s">
        <v>76</v>
      </c>
      <c r="AY225" s="258" t="s">
        <v>140</v>
      </c>
    </row>
    <row r="226" s="1" customFormat="1" ht="16.5" customHeight="1">
      <c r="B226" s="46"/>
      <c r="C226" s="235" t="s">
        <v>397</v>
      </c>
      <c r="D226" s="235" t="s">
        <v>142</v>
      </c>
      <c r="E226" s="236" t="s">
        <v>398</v>
      </c>
      <c r="F226" s="237" t="s">
        <v>399</v>
      </c>
      <c r="G226" s="238" t="s">
        <v>145</v>
      </c>
      <c r="H226" s="239">
        <v>1724</v>
      </c>
      <c r="I226" s="240"/>
      <c r="J226" s="241">
        <f>ROUND(I226*H226,2)</f>
        <v>0</v>
      </c>
      <c r="K226" s="237" t="s">
        <v>146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147</v>
      </c>
      <c r="AT226" s="24" t="s">
        <v>142</v>
      </c>
      <c r="AU226" s="24" t="s">
        <v>79</v>
      </c>
      <c r="AY226" s="24" t="s">
        <v>140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147</v>
      </c>
      <c r="BM226" s="24" t="s">
        <v>400</v>
      </c>
    </row>
    <row r="227" s="12" customFormat="1">
      <c r="B227" s="247"/>
      <c r="C227" s="248"/>
      <c r="D227" s="249" t="s">
        <v>149</v>
      </c>
      <c r="E227" s="250" t="s">
        <v>21</v>
      </c>
      <c r="F227" s="251" t="s">
        <v>401</v>
      </c>
      <c r="G227" s="248"/>
      <c r="H227" s="252">
        <v>872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149</v>
      </c>
      <c r="AU227" s="258" t="s">
        <v>79</v>
      </c>
      <c r="AV227" s="12" t="s">
        <v>79</v>
      </c>
      <c r="AW227" s="12" t="s">
        <v>33</v>
      </c>
      <c r="AX227" s="12" t="s">
        <v>69</v>
      </c>
      <c r="AY227" s="258" t="s">
        <v>140</v>
      </c>
    </row>
    <row r="228" s="12" customFormat="1">
      <c r="B228" s="247"/>
      <c r="C228" s="248"/>
      <c r="D228" s="249" t="s">
        <v>149</v>
      </c>
      <c r="E228" s="250" t="s">
        <v>21</v>
      </c>
      <c r="F228" s="251" t="s">
        <v>402</v>
      </c>
      <c r="G228" s="248"/>
      <c r="H228" s="252">
        <v>852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149</v>
      </c>
      <c r="AU228" s="258" t="s">
        <v>79</v>
      </c>
      <c r="AV228" s="12" t="s">
        <v>79</v>
      </c>
      <c r="AW228" s="12" t="s">
        <v>33</v>
      </c>
      <c r="AX228" s="12" t="s">
        <v>69</v>
      </c>
      <c r="AY228" s="258" t="s">
        <v>140</v>
      </c>
    </row>
    <row r="229" s="14" customFormat="1">
      <c r="B229" s="270"/>
      <c r="C229" s="271"/>
      <c r="D229" s="249" t="s">
        <v>149</v>
      </c>
      <c r="E229" s="272" t="s">
        <v>21</v>
      </c>
      <c r="F229" s="273" t="s">
        <v>189</v>
      </c>
      <c r="G229" s="271"/>
      <c r="H229" s="274">
        <v>1724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149</v>
      </c>
      <c r="AU229" s="280" t="s">
        <v>79</v>
      </c>
      <c r="AV229" s="14" t="s">
        <v>147</v>
      </c>
      <c r="AW229" s="14" t="s">
        <v>33</v>
      </c>
      <c r="AX229" s="14" t="s">
        <v>76</v>
      </c>
      <c r="AY229" s="280" t="s">
        <v>140</v>
      </c>
    </row>
    <row r="230" s="1" customFormat="1" ht="16.5" customHeight="1">
      <c r="B230" s="46"/>
      <c r="C230" s="235" t="s">
        <v>403</v>
      </c>
      <c r="D230" s="235" t="s">
        <v>142</v>
      </c>
      <c r="E230" s="236" t="s">
        <v>404</v>
      </c>
      <c r="F230" s="237" t="s">
        <v>405</v>
      </c>
      <c r="G230" s="238" t="s">
        <v>145</v>
      </c>
      <c r="H230" s="239">
        <v>1177</v>
      </c>
      <c r="I230" s="240"/>
      <c r="J230" s="241">
        <f>ROUND(I230*H230,2)</f>
        <v>0</v>
      </c>
      <c r="K230" s="237" t="s">
        <v>146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0.19536000000000001</v>
      </c>
      <c r="R230" s="244">
        <f>Q230*H230</f>
        <v>229.93872000000002</v>
      </c>
      <c r="S230" s="244">
        <v>0</v>
      </c>
      <c r="T230" s="245">
        <f>S230*H230</f>
        <v>0</v>
      </c>
      <c r="AR230" s="24" t="s">
        <v>147</v>
      </c>
      <c r="AT230" s="24" t="s">
        <v>142</v>
      </c>
      <c r="AU230" s="24" t="s">
        <v>79</v>
      </c>
      <c r="AY230" s="24" t="s">
        <v>140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147</v>
      </c>
      <c r="BM230" s="24" t="s">
        <v>406</v>
      </c>
    </row>
    <row r="231" s="12" customFormat="1">
      <c r="B231" s="247"/>
      <c r="C231" s="248"/>
      <c r="D231" s="249" t="s">
        <v>149</v>
      </c>
      <c r="E231" s="250" t="s">
        <v>21</v>
      </c>
      <c r="F231" s="251" t="s">
        <v>407</v>
      </c>
      <c r="G231" s="248"/>
      <c r="H231" s="252">
        <v>1177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149</v>
      </c>
      <c r="AU231" s="258" t="s">
        <v>79</v>
      </c>
      <c r="AV231" s="12" t="s">
        <v>79</v>
      </c>
      <c r="AW231" s="12" t="s">
        <v>33</v>
      </c>
      <c r="AX231" s="12" t="s">
        <v>76</v>
      </c>
      <c r="AY231" s="258" t="s">
        <v>140</v>
      </c>
    </row>
    <row r="232" s="1" customFormat="1" ht="16.5" customHeight="1">
      <c r="B232" s="46"/>
      <c r="C232" s="281" t="s">
        <v>408</v>
      </c>
      <c r="D232" s="281" t="s">
        <v>293</v>
      </c>
      <c r="E232" s="282" t="s">
        <v>409</v>
      </c>
      <c r="F232" s="283" t="s">
        <v>410</v>
      </c>
      <c r="G232" s="284" t="s">
        <v>296</v>
      </c>
      <c r="H232" s="285">
        <v>475.50799999999998</v>
      </c>
      <c r="I232" s="286"/>
      <c r="J232" s="287">
        <f>ROUND(I232*H232,2)</f>
        <v>0</v>
      </c>
      <c r="K232" s="283" t="s">
        <v>146</v>
      </c>
      <c r="L232" s="288"/>
      <c r="M232" s="289" t="s">
        <v>21</v>
      </c>
      <c r="N232" s="290" t="s">
        <v>40</v>
      </c>
      <c r="O232" s="47"/>
      <c r="P232" s="244">
        <f>O232*H232</f>
        <v>0</v>
      </c>
      <c r="Q232" s="244">
        <v>1</v>
      </c>
      <c r="R232" s="244">
        <f>Q232*H232</f>
        <v>475.50799999999998</v>
      </c>
      <c r="S232" s="244">
        <v>0</v>
      </c>
      <c r="T232" s="245">
        <f>S232*H232</f>
        <v>0</v>
      </c>
      <c r="AR232" s="24" t="s">
        <v>183</v>
      </c>
      <c r="AT232" s="24" t="s">
        <v>293</v>
      </c>
      <c r="AU232" s="24" t="s">
        <v>79</v>
      </c>
      <c r="AY232" s="24" t="s">
        <v>140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147</v>
      </c>
      <c r="BM232" s="24" t="s">
        <v>411</v>
      </c>
    </row>
    <row r="233" s="13" customFormat="1">
      <c r="B233" s="260"/>
      <c r="C233" s="261"/>
      <c r="D233" s="249" t="s">
        <v>149</v>
      </c>
      <c r="E233" s="262" t="s">
        <v>21</v>
      </c>
      <c r="F233" s="263" t="s">
        <v>412</v>
      </c>
      <c r="G233" s="261"/>
      <c r="H233" s="262" t="s">
        <v>21</v>
      </c>
      <c r="I233" s="264"/>
      <c r="J233" s="261"/>
      <c r="K233" s="261"/>
      <c r="L233" s="265"/>
      <c r="M233" s="266"/>
      <c r="N233" s="267"/>
      <c r="O233" s="267"/>
      <c r="P233" s="267"/>
      <c r="Q233" s="267"/>
      <c r="R233" s="267"/>
      <c r="S233" s="267"/>
      <c r="T233" s="268"/>
      <c r="AT233" s="269" t="s">
        <v>149</v>
      </c>
      <c r="AU233" s="269" t="s">
        <v>79</v>
      </c>
      <c r="AV233" s="13" t="s">
        <v>76</v>
      </c>
      <c r="AW233" s="13" t="s">
        <v>33</v>
      </c>
      <c r="AX233" s="13" t="s">
        <v>69</v>
      </c>
      <c r="AY233" s="269" t="s">
        <v>140</v>
      </c>
    </row>
    <row r="234" s="12" customFormat="1">
      <c r="B234" s="247"/>
      <c r="C234" s="248"/>
      <c r="D234" s="249" t="s">
        <v>149</v>
      </c>
      <c r="E234" s="250" t="s">
        <v>21</v>
      </c>
      <c r="F234" s="251" t="s">
        <v>413</v>
      </c>
      <c r="G234" s="248"/>
      <c r="H234" s="252">
        <v>475.50799999999998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149</v>
      </c>
      <c r="AU234" s="258" t="s">
        <v>79</v>
      </c>
      <c r="AV234" s="12" t="s">
        <v>79</v>
      </c>
      <c r="AW234" s="12" t="s">
        <v>33</v>
      </c>
      <c r="AX234" s="12" t="s">
        <v>76</v>
      </c>
      <c r="AY234" s="258" t="s">
        <v>140</v>
      </c>
    </row>
    <row r="235" s="1" customFormat="1" ht="16.5" customHeight="1">
      <c r="B235" s="46"/>
      <c r="C235" s="235" t="s">
        <v>414</v>
      </c>
      <c r="D235" s="235" t="s">
        <v>142</v>
      </c>
      <c r="E235" s="236" t="s">
        <v>415</v>
      </c>
      <c r="F235" s="237" t="s">
        <v>416</v>
      </c>
      <c r="G235" s="238" t="s">
        <v>145</v>
      </c>
      <c r="H235" s="239">
        <v>1177</v>
      </c>
      <c r="I235" s="240"/>
      <c r="J235" s="241">
        <f>ROUND(I235*H235,2)</f>
        <v>0</v>
      </c>
      <c r="K235" s="237" t="s">
        <v>146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0.15140000000000001</v>
      </c>
      <c r="R235" s="244">
        <f>Q235*H235</f>
        <v>178.1978</v>
      </c>
      <c r="S235" s="244">
        <v>0</v>
      </c>
      <c r="T235" s="245">
        <f>S235*H235</f>
        <v>0</v>
      </c>
      <c r="AR235" s="24" t="s">
        <v>147</v>
      </c>
      <c r="AT235" s="24" t="s">
        <v>142</v>
      </c>
      <c r="AU235" s="24" t="s">
        <v>79</v>
      </c>
      <c r="AY235" s="24" t="s">
        <v>140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147</v>
      </c>
      <c r="BM235" s="24" t="s">
        <v>417</v>
      </c>
    </row>
    <row r="236" s="13" customFormat="1">
      <c r="B236" s="260"/>
      <c r="C236" s="261"/>
      <c r="D236" s="249" t="s">
        <v>149</v>
      </c>
      <c r="E236" s="262" t="s">
        <v>21</v>
      </c>
      <c r="F236" s="263" t="s">
        <v>418</v>
      </c>
      <c r="G236" s="261"/>
      <c r="H236" s="262" t="s">
        <v>21</v>
      </c>
      <c r="I236" s="264"/>
      <c r="J236" s="261"/>
      <c r="K236" s="261"/>
      <c r="L236" s="265"/>
      <c r="M236" s="266"/>
      <c r="N236" s="267"/>
      <c r="O236" s="267"/>
      <c r="P236" s="267"/>
      <c r="Q236" s="267"/>
      <c r="R236" s="267"/>
      <c r="S236" s="267"/>
      <c r="T236" s="268"/>
      <c r="AT236" s="269" t="s">
        <v>149</v>
      </c>
      <c r="AU236" s="269" t="s">
        <v>79</v>
      </c>
      <c r="AV236" s="13" t="s">
        <v>76</v>
      </c>
      <c r="AW236" s="13" t="s">
        <v>33</v>
      </c>
      <c r="AX236" s="13" t="s">
        <v>69</v>
      </c>
      <c r="AY236" s="269" t="s">
        <v>140</v>
      </c>
    </row>
    <row r="237" s="12" customFormat="1">
      <c r="B237" s="247"/>
      <c r="C237" s="248"/>
      <c r="D237" s="249" t="s">
        <v>149</v>
      </c>
      <c r="E237" s="250" t="s">
        <v>21</v>
      </c>
      <c r="F237" s="251" t="s">
        <v>419</v>
      </c>
      <c r="G237" s="248"/>
      <c r="H237" s="252">
        <v>1177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149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140</v>
      </c>
    </row>
    <row r="238" s="11" customFormat="1" ht="29.88" customHeight="1">
      <c r="B238" s="219"/>
      <c r="C238" s="220"/>
      <c r="D238" s="221" t="s">
        <v>68</v>
      </c>
      <c r="E238" s="233" t="s">
        <v>183</v>
      </c>
      <c r="F238" s="233" t="s">
        <v>420</v>
      </c>
      <c r="G238" s="220"/>
      <c r="H238" s="220"/>
      <c r="I238" s="223"/>
      <c r="J238" s="234">
        <f>BK238</f>
        <v>0</v>
      </c>
      <c r="K238" s="220"/>
      <c r="L238" s="225"/>
      <c r="M238" s="226"/>
      <c r="N238" s="227"/>
      <c r="O238" s="227"/>
      <c r="P238" s="228">
        <f>SUM(P239:P301)</f>
        <v>0</v>
      </c>
      <c r="Q238" s="227"/>
      <c r="R238" s="228">
        <f>SUM(R239:R301)</f>
        <v>40.211860000000001</v>
      </c>
      <c r="S238" s="227"/>
      <c r="T238" s="229">
        <f>SUM(T239:T301)</f>
        <v>0</v>
      </c>
      <c r="AR238" s="230" t="s">
        <v>76</v>
      </c>
      <c r="AT238" s="231" t="s">
        <v>68</v>
      </c>
      <c r="AU238" s="231" t="s">
        <v>76</v>
      </c>
      <c r="AY238" s="230" t="s">
        <v>140</v>
      </c>
      <c r="BK238" s="232">
        <f>SUM(BK239:BK301)</f>
        <v>0</v>
      </c>
    </row>
    <row r="239" s="1" customFormat="1" ht="25.5" customHeight="1">
      <c r="B239" s="46"/>
      <c r="C239" s="235" t="s">
        <v>421</v>
      </c>
      <c r="D239" s="235" t="s">
        <v>142</v>
      </c>
      <c r="E239" s="236" t="s">
        <v>422</v>
      </c>
      <c r="F239" s="237" t="s">
        <v>423</v>
      </c>
      <c r="G239" s="238" t="s">
        <v>158</v>
      </c>
      <c r="H239" s="239">
        <v>104</v>
      </c>
      <c r="I239" s="240"/>
      <c r="J239" s="241">
        <f>ROUND(I239*H239,2)</f>
        <v>0</v>
      </c>
      <c r="K239" s="237" t="s">
        <v>146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4.0000000000000003E-05</v>
      </c>
      <c r="R239" s="244">
        <f>Q239*H239</f>
        <v>0.0041600000000000005</v>
      </c>
      <c r="S239" s="244">
        <v>0</v>
      </c>
      <c r="T239" s="245">
        <f>S239*H239</f>
        <v>0</v>
      </c>
      <c r="AR239" s="24" t="s">
        <v>147</v>
      </c>
      <c r="AT239" s="24" t="s">
        <v>142</v>
      </c>
      <c r="AU239" s="24" t="s">
        <v>79</v>
      </c>
      <c r="AY239" s="24" t="s">
        <v>140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147</v>
      </c>
      <c r="BM239" s="24" t="s">
        <v>424</v>
      </c>
    </row>
    <row r="240" s="12" customFormat="1">
      <c r="B240" s="247"/>
      <c r="C240" s="248"/>
      <c r="D240" s="249" t="s">
        <v>149</v>
      </c>
      <c r="E240" s="250" t="s">
        <v>21</v>
      </c>
      <c r="F240" s="251" t="s">
        <v>425</v>
      </c>
      <c r="G240" s="248"/>
      <c r="H240" s="252">
        <v>104</v>
      </c>
      <c r="I240" s="253"/>
      <c r="J240" s="248"/>
      <c r="K240" s="248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149</v>
      </c>
      <c r="AU240" s="258" t="s">
        <v>79</v>
      </c>
      <c r="AV240" s="12" t="s">
        <v>79</v>
      </c>
      <c r="AW240" s="12" t="s">
        <v>33</v>
      </c>
      <c r="AX240" s="12" t="s">
        <v>76</v>
      </c>
      <c r="AY240" s="258" t="s">
        <v>140</v>
      </c>
    </row>
    <row r="241" s="1" customFormat="1" ht="16.5" customHeight="1">
      <c r="B241" s="46"/>
      <c r="C241" s="281" t="s">
        <v>426</v>
      </c>
      <c r="D241" s="281" t="s">
        <v>293</v>
      </c>
      <c r="E241" s="282" t="s">
        <v>427</v>
      </c>
      <c r="F241" s="283" t="s">
        <v>428</v>
      </c>
      <c r="G241" s="284" t="s">
        <v>158</v>
      </c>
      <c r="H241" s="285">
        <v>105.56</v>
      </c>
      <c r="I241" s="286"/>
      <c r="J241" s="287">
        <f>ROUND(I241*H241,2)</f>
        <v>0</v>
      </c>
      <c r="K241" s="283" t="s">
        <v>146</v>
      </c>
      <c r="L241" s="288"/>
      <c r="M241" s="289" t="s">
        <v>21</v>
      </c>
      <c r="N241" s="290" t="s">
        <v>40</v>
      </c>
      <c r="O241" s="47"/>
      <c r="P241" s="244">
        <f>O241*H241</f>
        <v>0</v>
      </c>
      <c r="Q241" s="244">
        <v>0.036999999999999998</v>
      </c>
      <c r="R241" s="244">
        <f>Q241*H241</f>
        <v>3.9057200000000001</v>
      </c>
      <c r="S241" s="244">
        <v>0</v>
      </c>
      <c r="T241" s="245">
        <f>S241*H241</f>
        <v>0</v>
      </c>
      <c r="AR241" s="24" t="s">
        <v>183</v>
      </c>
      <c r="AT241" s="24" t="s">
        <v>293</v>
      </c>
      <c r="AU241" s="24" t="s">
        <v>79</v>
      </c>
      <c r="AY241" s="24" t="s">
        <v>140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147</v>
      </c>
      <c r="BM241" s="24" t="s">
        <v>429</v>
      </c>
    </row>
    <row r="242" s="12" customFormat="1">
      <c r="B242" s="247"/>
      <c r="C242" s="248"/>
      <c r="D242" s="249" t="s">
        <v>149</v>
      </c>
      <c r="E242" s="250" t="s">
        <v>21</v>
      </c>
      <c r="F242" s="251" t="s">
        <v>430</v>
      </c>
      <c r="G242" s="248"/>
      <c r="H242" s="252">
        <v>105.56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149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140</v>
      </c>
    </row>
    <row r="243" s="1" customFormat="1" ht="25.5" customHeight="1">
      <c r="B243" s="46"/>
      <c r="C243" s="235" t="s">
        <v>431</v>
      </c>
      <c r="D243" s="235" t="s">
        <v>142</v>
      </c>
      <c r="E243" s="236" t="s">
        <v>422</v>
      </c>
      <c r="F243" s="237" t="s">
        <v>423</v>
      </c>
      <c r="G243" s="238" t="s">
        <v>158</v>
      </c>
      <c r="H243" s="239">
        <v>90</v>
      </c>
      <c r="I243" s="240"/>
      <c r="J243" s="241">
        <f>ROUND(I243*H243,2)</f>
        <v>0</v>
      </c>
      <c r="K243" s="237" t="s">
        <v>146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4.0000000000000003E-05</v>
      </c>
      <c r="R243" s="244">
        <f>Q243*H243</f>
        <v>0.0036000000000000003</v>
      </c>
      <c r="S243" s="244">
        <v>0</v>
      </c>
      <c r="T243" s="245">
        <f>S243*H243</f>
        <v>0</v>
      </c>
      <c r="AR243" s="24" t="s">
        <v>147</v>
      </c>
      <c r="AT243" s="24" t="s">
        <v>142</v>
      </c>
      <c r="AU243" s="24" t="s">
        <v>79</v>
      </c>
      <c r="AY243" s="24" t="s">
        <v>140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147</v>
      </c>
      <c r="BM243" s="24" t="s">
        <v>432</v>
      </c>
    </row>
    <row r="244" s="13" customFormat="1">
      <c r="B244" s="260"/>
      <c r="C244" s="261"/>
      <c r="D244" s="249" t="s">
        <v>149</v>
      </c>
      <c r="E244" s="262" t="s">
        <v>21</v>
      </c>
      <c r="F244" s="263" t="s">
        <v>228</v>
      </c>
      <c r="G244" s="261"/>
      <c r="H244" s="262" t="s">
        <v>21</v>
      </c>
      <c r="I244" s="264"/>
      <c r="J244" s="261"/>
      <c r="K244" s="261"/>
      <c r="L244" s="265"/>
      <c r="M244" s="266"/>
      <c r="N244" s="267"/>
      <c r="O244" s="267"/>
      <c r="P244" s="267"/>
      <c r="Q244" s="267"/>
      <c r="R244" s="267"/>
      <c r="S244" s="267"/>
      <c r="T244" s="268"/>
      <c r="AT244" s="269" t="s">
        <v>149</v>
      </c>
      <c r="AU244" s="269" t="s">
        <v>79</v>
      </c>
      <c r="AV244" s="13" t="s">
        <v>76</v>
      </c>
      <c r="AW244" s="13" t="s">
        <v>33</v>
      </c>
      <c r="AX244" s="13" t="s">
        <v>69</v>
      </c>
      <c r="AY244" s="269" t="s">
        <v>140</v>
      </c>
    </row>
    <row r="245" s="12" customFormat="1">
      <c r="B245" s="247"/>
      <c r="C245" s="248"/>
      <c r="D245" s="249" t="s">
        <v>149</v>
      </c>
      <c r="E245" s="250" t="s">
        <v>21</v>
      </c>
      <c r="F245" s="251" t="s">
        <v>433</v>
      </c>
      <c r="G245" s="248"/>
      <c r="H245" s="252">
        <v>90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149</v>
      </c>
      <c r="AU245" s="258" t="s">
        <v>79</v>
      </c>
      <c r="AV245" s="12" t="s">
        <v>79</v>
      </c>
      <c r="AW245" s="12" t="s">
        <v>33</v>
      </c>
      <c r="AX245" s="12" t="s">
        <v>76</v>
      </c>
      <c r="AY245" s="258" t="s">
        <v>140</v>
      </c>
    </row>
    <row r="246" s="1" customFormat="1" ht="16.5" customHeight="1">
      <c r="B246" s="46"/>
      <c r="C246" s="281" t="s">
        <v>434</v>
      </c>
      <c r="D246" s="281" t="s">
        <v>293</v>
      </c>
      <c r="E246" s="282" t="s">
        <v>427</v>
      </c>
      <c r="F246" s="283" t="s">
        <v>428</v>
      </c>
      <c r="G246" s="284" t="s">
        <v>158</v>
      </c>
      <c r="H246" s="285">
        <v>91.349999999999994</v>
      </c>
      <c r="I246" s="286"/>
      <c r="J246" s="287">
        <f>ROUND(I246*H246,2)</f>
        <v>0</v>
      </c>
      <c r="K246" s="283" t="s">
        <v>146</v>
      </c>
      <c r="L246" s="288"/>
      <c r="M246" s="289" t="s">
        <v>21</v>
      </c>
      <c r="N246" s="290" t="s">
        <v>40</v>
      </c>
      <c r="O246" s="47"/>
      <c r="P246" s="244">
        <f>O246*H246</f>
        <v>0</v>
      </c>
      <c r="Q246" s="244">
        <v>0.036999999999999998</v>
      </c>
      <c r="R246" s="244">
        <f>Q246*H246</f>
        <v>3.3799499999999996</v>
      </c>
      <c r="S246" s="244">
        <v>0</v>
      </c>
      <c r="T246" s="245">
        <f>S246*H246</f>
        <v>0</v>
      </c>
      <c r="AR246" s="24" t="s">
        <v>183</v>
      </c>
      <c r="AT246" s="24" t="s">
        <v>293</v>
      </c>
      <c r="AU246" s="24" t="s">
        <v>79</v>
      </c>
      <c r="AY246" s="24" t="s">
        <v>140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147</v>
      </c>
      <c r="BM246" s="24" t="s">
        <v>435</v>
      </c>
    </row>
    <row r="247" s="13" customFormat="1">
      <c r="B247" s="260"/>
      <c r="C247" s="261"/>
      <c r="D247" s="249" t="s">
        <v>149</v>
      </c>
      <c r="E247" s="262" t="s">
        <v>21</v>
      </c>
      <c r="F247" s="263" t="s">
        <v>228</v>
      </c>
      <c r="G247" s="261"/>
      <c r="H247" s="262" t="s">
        <v>21</v>
      </c>
      <c r="I247" s="264"/>
      <c r="J247" s="261"/>
      <c r="K247" s="261"/>
      <c r="L247" s="265"/>
      <c r="M247" s="266"/>
      <c r="N247" s="267"/>
      <c r="O247" s="267"/>
      <c r="P247" s="267"/>
      <c r="Q247" s="267"/>
      <c r="R247" s="267"/>
      <c r="S247" s="267"/>
      <c r="T247" s="268"/>
      <c r="AT247" s="269" t="s">
        <v>149</v>
      </c>
      <c r="AU247" s="269" t="s">
        <v>79</v>
      </c>
      <c r="AV247" s="13" t="s">
        <v>76</v>
      </c>
      <c r="AW247" s="13" t="s">
        <v>33</v>
      </c>
      <c r="AX247" s="13" t="s">
        <v>69</v>
      </c>
      <c r="AY247" s="269" t="s">
        <v>140</v>
      </c>
    </row>
    <row r="248" s="12" customFormat="1">
      <c r="B248" s="247"/>
      <c r="C248" s="248"/>
      <c r="D248" s="249" t="s">
        <v>149</v>
      </c>
      <c r="E248" s="250" t="s">
        <v>21</v>
      </c>
      <c r="F248" s="251" t="s">
        <v>433</v>
      </c>
      <c r="G248" s="248"/>
      <c r="H248" s="252">
        <v>90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149</v>
      </c>
      <c r="AU248" s="258" t="s">
        <v>79</v>
      </c>
      <c r="AV248" s="12" t="s">
        <v>79</v>
      </c>
      <c r="AW248" s="12" t="s">
        <v>33</v>
      </c>
      <c r="AX248" s="12" t="s">
        <v>76</v>
      </c>
      <c r="AY248" s="258" t="s">
        <v>140</v>
      </c>
    </row>
    <row r="249" s="12" customFormat="1">
      <c r="B249" s="247"/>
      <c r="C249" s="248"/>
      <c r="D249" s="249" t="s">
        <v>149</v>
      </c>
      <c r="E249" s="248"/>
      <c r="F249" s="251" t="s">
        <v>436</v>
      </c>
      <c r="G249" s="248"/>
      <c r="H249" s="252">
        <v>91.349999999999994</v>
      </c>
      <c r="I249" s="253"/>
      <c r="J249" s="248"/>
      <c r="K249" s="248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149</v>
      </c>
      <c r="AU249" s="258" t="s">
        <v>79</v>
      </c>
      <c r="AV249" s="12" t="s">
        <v>79</v>
      </c>
      <c r="AW249" s="12" t="s">
        <v>6</v>
      </c>
      <c r="AX249" s="12" t="s">
        <v>76</v>
      </c>
      <c r="AY249" s="258" t="s">
        <v>140</v>
      </c>
    </row>
    <row r="250" s="1" customFormat="1" ht="25.5" customHeight="1">
      <c r="B250" s="46"/>
      <c r="C250" s="235" t="s">
        <v>437</v>
      </c>
      <c r="D250" s="235" t="s">
        <v>142</v>
      </c>
      <c r="E250" s="236" t="s">
        <v>438</v>
      </c>
      <c r="F250" s="237" t="s">
        <v>439</v>
      </c>
      <c r="G250" s="238" t="s">
        <v>440</v>
      </c>
      <c r="H250" s="239">
        <v>72</v>
      </c>
      <c r="I250" s="240"/>
      <c r="J250" s="241">
        <f>ROUND(I250*H250,2)</f>
        <v>0</v>
      </c>
      <c r="K250" s="237" t="s">
        <v>146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6.9999999999999994E-05</v>
      </c>
      <c r="R250" s="244">
        <f>Q250*H250</f>
        <v>0.0050399999999999993</v>
      </c>
      <c r="S250" s="244">
        <v>0</v>
      </c>
      <c r="T250" s="245">
        <f>S250*H250</f>
        <v>0</v>
      </c>
      <c r="AR250" s="24" t="s">
        <v>147</v>
      </c>
      <c r="AT250" s="24" t="s">
        <v>142</v>
      </c>
      <c r="AU250" s="24" t="s">
        <v>79</v>
      </c>
      <c r="AY250" s="24" t="s">
        <v>140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147</v>
      </c>
      <c r="BM250" s="24" t="s">
        <v>441</v>
      </c>
    </row>
    <row r="251" s="12" customFormat="1">
      <c r="B251" s="247"/>
      <c r="C251" s="248"/>
      <c r="D251" s="249" t="s">
        <v>149</v>
      </c>
      <c r="E251" s="250" t="s">
        <v>21</v>
      </c>
      <c r="F251" s="251" t="s">
        <v>442</v>
      </c>
      <c r="G251" s="248"/>
      <c r="H251" s="252">
        <v>72</v>
      </c>
      <c r="I251" s="253"/>
      <c r="J251" s="248"/>
      <c r="K251" s="248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149</v>
      </c>
      <c r="AU251" s="258" t="s">
        <v>79</v>
      </c>
      <c r="AV251" s="12" t="s">
        <v>79</v>
      </c>
      <c r="AW251" s="12" t="s">
        <v>33</v>
      </c>
      <c r="AX251" s="12" t="s">
        <v>76</v>
      </c>
      <c r="AY251" s="258" t="s">
        <v>140</v>
      </c>
    </row>
    <row r="252" s="1" customFormat="1" ht="16.5" customHeight="1">
      <c r="B252" s="46"/>
      <c r="C252" s="281" t="s">
        <v>443</v>
      </c>
      <c r="D252" s="281" t="s">
        <v>293</v>
      </c>
      <c r="E252" s="282" t="s">
        <v>444</v>
      </c>
      <c r="F252" s="283" t="s">
        <v>445</v>
      </c>
      <c r="G252" s="284" t="s">
        <v>440</v>
      </c>
      <c r="H252" s="285">
        <v>24.359999999999999</v>
      </c>
      <c r="I252" s="286"/>
      <c r="J252" s="287">
        <f>ROUND(I252*H252,2)</f>
        <v>0</v>
      </c>
      <c r="K252" s="283" t="s">
        <v>146</v>
      </c>
      <c r="L252" s="288"/>
      <c r="M252" s="289" t="s">
        <v>21</v>
      </c>
      <c r="N252" s="290" t="s">
        <v>40</v>
      </c>
      <c r="O252" s="47"/>
      <c r="P252" s="244">
        <f>O252*H252</f>
        <v>0</v>
      </c>
      <c r="Q252" s="244">
        <v>0.014999999999999999</v>
      </c>
      <c r="R252" s="244">
        <f>Q252*H252</f>
        <v>0.3654</v>
      </c>
      <c r="S252" s="244">
        <v>0</v>
      </c>
      <c r="T252" s="245">
        <f>S252*H252</f>
        <v>0</v>
      </c>
      <c r="AR252" s="24" t="s">
        <v>183</v>
      </c>
      <c r="AT252" s="24" t="s">
        <v>293</v>
      </c>
      <c r="AU252" s="24" t="s">
        <v>79</v>
      </c>
      <c r="AY252" s="24" t="s">
        <v>140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147</v>
      </c>
      <c r="BM252" s="24" t="s">
        <v>446</v>
      </c>
    </row>
    <row r="253" s="12" customFormat="1">
      <c r="B253" s="247"/>
      <c r="C253" s="248"/>
      <c r="D253" s="249" t="s">
        <v>149</v>
      </c>
      <c r="E253" s="250" t="s">
        <v>21</v>
      </c>
      <c r="F253" s="251" t="s">
        <v>447</v>
      </c>
      <c r="G253" s="248"/>
      <c r="H253" s="252">
        <v>24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149</v>
      </c>
      <c r="AU253" s="258" t="s">
        <v>79</v>
      </c>
      <c r="AV253" s="12" t="s">
        <v>79</v>
      </c>
      <c r="AW253" s="12" t="s">
        <v>33</v>
      </c>
      <c r="AX253" s="12" t="s">
        <v>76</v>
      </c>
      <c r="AY253" s="258" t="s">
        <v>140</v>
      </c>
    </row>
    <row r="254" s="12" customFormat="1">
      <c r="B254" s="247"/>
      <c r="C254" s="248"/>
      <c r="D254" s="249" t="s">
        <v>149</v>
      </c>
      <c r="E254" s="248"/>
      <c r="F254" s="251" t="s">
        <v>448</v>
      </c>
      <c r="G254" s="248"/>
      <c r="H254" s="252">
        <v>24.359999999999999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149</v>
      </c>
      <c r="AU254" s="258" t="s">
        <v>79</v>
      </c>
      <c r="AV254" s="12" t="s">
        <v>79</v>
      </c>
      <c r="AW254" s="12" t="s">
        <v>6</v>
      </c>
      <c r="AX254" s="12" t="s">
        <v>76</v>
      </c>
      <c r="AY254" s="258" t="s">
        <v>140</v>
      </c>
    </row>
    <row r="255" s="1" customFormat="1" ht="16.5" customHeight="1">
      <c r="B255" s="46"/>
      <c r="C255" s="281" t="s">
        <v>449</v>
      </c>
      <c r="D255" s="281" t="s">
        <v>293</v>
      </c>
      <c r="E255" s="282" t="s">
        <v>450</v>
      </c>
      <c r="F255" s="283" t="s">
        <v>451</v>
      </c>
      <c r="G255" s="284" t="s">
        <v>440</v>
      </c>
      <c r="H255" s="285">
        <v>48.719999999999999</v>
      </c>
      <c r="I255" s="286"/>
      <c r="J255" s="287">
        <f>ROUND(I255*H255,2)</f>
        <v>0</v>
      </c>
      <c r="K255" s="283" t="s">
        <v>146</v>
      </c>
      <c r="L255" s="288"/>
      <c r="M255" s="289" t="s">
        <v>21</v>
      </c>
      <c r="N255" s="290" t="s">
        <v>40</v>
      </c>
      <c r="O255" s="47"/>
      <c r="P255" s="244">
        <f>O255*H255</f>
        <v>0</v>
      </c>
      <c r="Q255" s="244">
        <v>0.021999999999999999</v>
      </c>
      <c r="R255" s="244">
        <f>Q255*H255</f>
        <v>1.0718399999999999</v>
      </c>
      <c r="S255" s="244">
        <v>0</v>
      </c>
      <c r="T255" s="245">
        <f>S255*H255</f>
        <v>0</v>
      </c>
      <c r="AR255" s="24" t="s">
        <v>183</v>
      </c>
      <c r="AT255" s="24" t="s">
        <v>293</v>
      </c>
      <c r="AU255" s="24" t="s">
        <v>79</v>
      </c>
      <c r="AY255" s="24" t="s">
        <v>140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147</v>
      </c>
      <c r="BM255" s="24" t="s">
        <v>452</v>
      </c>
    </row>
    <row r="256" s="12" customFormat="1">
      <c r="B256" s="247"/>
      <c r="C256" s="248"/>
      <c r="D256" s="249" t="s">
        <v>149</v>
      </c>
      <c r="E256" s="250" t="s">
        <v>21</v>
      </c>
      <c r="F256" s="251" t="s">
        <v>453</v>
      </c>
      <c r="G256" s="248"/>
      <c r="H256" s="252">
        <v>48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149</v>
      </c>
      <c r="AU256" s="258" t="s">
        <v>79</v>
      </c>
      <c r="AV256" s="12" t="s">
        <v>79</v>
      </c>
      <c r="AW256" s="12" t="s">
        <v>33</v>
      </c>
      <c r="AX256" s="12" t="s">
        <v>76</v>
      </c>
      <c r="AY256" s="258" t="s">
        <v>140</v>
      </c>
    </row>
    <row r="257" s="12" customFormat="1">
      <c r="B257" s="247"/>
      <c r="C257" s="248"/>
      <c r="D257" s="249" t="s">
        <v>149</v>
      </c>
      <c r="E257" s="248"/>
      <c r="F257" s="251" t="s">
        <v>454</v>
      </c>
      <c r="G257" s="248"/>
      <c r="H257" s="252">
        <v>48.719999999999999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149</v>
      </c>
      <c r="AU257" s="258" t="s">
        <v>79</v>
      </c>
      <c r="AV257" s="12" t="s">
        <v>79</v>
      </c>
      <c r="AW257" s="12" t="s">
        <v>6</v>
      </c>
      <c r="AX257" s="12" t="s">
        <v>76</v>
      </c>
      <c r="AY257" s="258" t="s">
        <v>140</v>
      </c>
    </row>
    <row r="258" s="1" customFormat="1" ht="25.5" customHeight="1">
      <c r="B258" s="46"/>
      <c r="C258" s="235" t="s">
        <v>455</v>
      </c>
      <c r="D258" s="235" t="s">
        <v>142</v>
      </c>
      <c r="E258" s="236" t="s">
        <v>438</v>
      </c>
      <c r="F258" s="237" t="s">
        <v>439</v>
      </c>
      <c r="G258" s="238" t="s">
        <v>440</v>
      </c>
      <c r="H258" s="239">
        <v>54</v>
      </c>
      <c r="I258" s="240"/>
      <c r="J258" s="241">
        <f>ROUND(I258*H258,2)</f>
        <v>0</v>
      </c>
      <c r="K258" s="237" t="s">
        <v>146</v>
      </c>
      <c r="L258" s="72"/>
      <c r="M258" s="242" t="s">
        <v>21</v>
      </c>
      <c r="N258" s="243" t="s">
        <v>40</v>
      </c>
      <c r="O258" s="47"/>
      <c r="P258" s="244">
        <f>O258*H258</f>
        <v>0</v>
      </c>
      <c r="Q258" s="244">
        <v>6.9999999999999994E-05</v>
      </c>
      <c r="R258" s="244">
        <f>Q258*H258</f>
        <v>0.0037799999999999995</v>
      </c>
      <c r="S258" s="244">
        <v>0</v>
      </c>
      <c r="T258" s="245">
        <f>S258*H258</f>
        <v>0</v>
      </c>
      <c r="AR258" s="24" t="s">
        <v>147</v>
      </c>
      <c r="AT258" s="24" t="s">
        <v>142</v>
      </c>
      <c r="AU258" s="24" t="s">
        <v>79</v>
      </c>
      <c r="AY258" s="24" t="s">
        <v>140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147</v>
      </c>
      <c r="BM258" s="24" t="s">
        <v>456</v>
      </c>
    </row>
    <row r="259" s="13" customFormat="1">
      <c r="B259" s="260"/>
      <c r="C259" s="261"/>
      <c r="D259" s="249" t="s">
        <v>149</v>
      </c>
      <c r="E259" s="262" t="s">
        <v>21</v>
      </c>
      <c r="F259" s="263" t="s">
        <v>228</v>
      </c>
      <c r="G259" s="261"/>
      <c r="H259" s="262" t="s">
        <v>21</v>
      </c>
      <c r="I259" s="264"/>
      <c r="J259" s="261"/>
      <c r="K259" s="261"/>
      <c r="L259" s="265"/>
      <c r="M259" s="266"/>
      <c r="N259" s="267"/>
      <c r="O259" s="267"/>
      <c r="P259" s="267"/>
      <c r="Q259" s="267"/>
      <c r="R259" s="267"/>
      <c r="S259" s="267"/>
      <c r="T259" s="268"/>
      <c r="AT259" s="269" t="s">
        <v>149</v>
      </c>
      <c r="AU259" s="269" t="s">
        <v>79</v>
      </c>
      <c r="AV259" s="13" t="s">
        <v>76</v>
      </c>
      <c r="AW259" s="13" t="s">
        <v>33</v>
      </c>
      <c r="AX259" s="13" t="s">
        <v>69</v>
      </c>
      <c r="AY259" s="269" t="s">
        <v>140</v>
      </c>
    </row>
    <row r="260" s="12" customFormat="1">
      <c r="B260" s="247"/>
      <c r="C260" s="248"/>
      <c r="D260" s="249" t="s">
        <v>149</v>
      </c>
      <c r="E260" s="250" t="s">
        <v>21</v>
      </c>
      <c r="F260" s="251" t="s">
        <v>457</v>
      </c>
      <c r="G260" s="248"/>
      <c r="H260" s="252">
        <v>54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149</v>
      </c>
      <c r="AU260" s="258" t="s">
        <v>79</v>
      </c>
      <c r="AV260" s="12" t="s">
        <v>79</v>
      </c>
      <c r="AW260" s="12" t="s">
        <v>33</v>
      </c>
      <c r="AX260" s="12" t="s">
        <v>76</v>
      </c>
      <c r="AY260" s="258" t="s">
        <v>140</v>
      </c>
    </row>
    <row r="261" s="1" customFormat="1" ht="16.5" customHeight="1">
      <c r="B261" s="46"/>
      <c r="C261" s="281" t="s">
        <v>458</v>
      </c>
      <c r="D261" s="281" t="s">
        <v>293</v>
      </c>
      <c r="E261" s="282" t="s">
        <v>444</v>
      </c>
      <c r="F261" s="283" t="s">
        <v>445</v>
      </c>
      <c r="G261" s="284" t="s">
        <v>440</v>
      </c>
      <c r="H261" s="285">
        <v>18.27</v>
      </c>
      <c r="I261" s="286"/>
      <c r="J261" s="287">
        <f>ROUND(I261*H261,2)</f>
        <v>0</v>
      </c>
      <c r="K261" s="283" t="s">
        <v>146</v>
      </c>
      <c r="L261" s="288"/>
      <c r="M261" s="289" t="s">
        <v>21</v>
      </c>
      <c r="N261" s="290" t="s">
        <v>40</v>
      </c>
      <c r="O261" s="47"/>
      <c r="P261" s="244">
        <f>O261*H261</f>
        <v>0</v>
      </c>
      <c r="Q261" s="244">
        <v>0.014999999999999999</v>
      </c>
      <c r="R261" s="244">
        <f>Q261*H261</f>
        <v>0.27404999999999996</v>
      </c>
      <c r="S261" s="244">
        <v>0</v>
      </c>
      <c r="T261" s="245">
        <f>S261*H261</f>
        <v>0</v>
      </c>
      <c r="AR261" s="24" t="s">
        <v>183</v>
      </c>
      <c r="AT261" s="24" t="s">
        <v>293</v>
      </c>
      <c r="AU261" s="24" t="s">
        <v>79</v>
      </c>
      <c r="AY261" s="24" t="s">
        <v>140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147</v>
      </c>
      <c r="BM261" s="24" t="s">
        <v>459</v>
      </c>
    </row>
    <row r="262" s="13" customFormat="1">
      <c r="B262" s="260"/>
      <c r="C262" s="261"/>
      <c r="D262" s="249" t="s">
        <v>149</v>
      </c>
      <c r="E262" s="262" t="s">
        <v>21</v>
      </c>
      <c r="F262" s="263" t="s">
        <v>228</v>
      </c>
      <c r="G262" s="261"/>
      <c r="H262" s="262" t="s">
        <v>21</v>
      </c>
      <c r="I262" s="264"/>
      <c r="J262" s="261"/>
      <c r="K262" s="261"/>
      <c r="L262" s="265"/>
      <c r="M262" s="266"/>
      <c r="N262" s="267"/>
      <c r="O262" s="267"/>
      <c r="P262" s="267"/>
      <c r="Q262" s="267"/>
      <c r="R262" s="267"/>
      <c r="S262" s="267"/>
      <c r="T262" s="268"/>
      <c r="AT262" s="269" t="s">
        <v>149</v>
      </c>
      <c r="AU262" s="269" t="s">
        <v>79</v>
      </c>
      <c r="AV262" s="13" t="s">
        <v>76</v>
      </c>
      <c r="AW262" s="13" t="s">
        <v>33</v>
      </c>
      <c r="AX262" s="13" t="s">
        <v>69</v>
      </c>
      <c r="AY262" s="269" t="s">
        <v>140</v>
      </c>
    </row>
    <row r="263" s="12" customFormat="1">
      <c r="B263" s="247"/>
      <c r="C263" s="248"/>
      <c r="D263" s="249" t="s">
        <v>149</v>
      </c>
      <c r="E263" s="250" t="s">
        <v>21</v>
      </c>
      <c r="F263" s="251" t="s">
        <v>460</v>
      </c>
      <c r="G263" s="248"/>
      <c r="H263" s="252">
        <v>18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149</v>
      </c>
      <c r="AU263" s="258" t="s">
        <v>79</v>
      </c>
      <c r="AV263" s="12" t="s">
        <v>79</v>
      </c>
      <c r="AW263" s="12" t="s">
        <v>33</v>
      </c>
      <c r="AX263" s="12" t="s">
        <v>76</v>
      </c>
      <c r="AY263" s="258" t="s">
        <v>140</v>
      </c>
    </row>
    <row r="264" s="12" customFormat="1">
      <c r="B264" s="247"/>
      <c r="C264" s="248"/>
      <c r="D264" s="249" t="s">
        <v>149</v>
      </c>
      <c r="E264" s="248"/>
      <c r="F264" s="251" t="s">
        <v>461</v>
      </c>
      <c r="G264" s="248"/>
      <c r="H264" s="252">
        <v>18.27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149</v>
      </c>
      <c r="AU264" s="258" t="s">
        <v>79</v>
      </c>
      <c r="AV264" s="12" t="s">
        <v>79</v>
      </c>
      <c r="AW264" s="12" t="s">
        <v>6</v>
      </c>
      <c r="AX264" s="12" t="s">
        <v>76</v>
      </c>
      <c r="AY264" s="258" t="s">
        <v>140</v>
      </c>
    </row>
    <row r="265" s="1" customFormat="1" ht="16.5" customHeight="1">
      <c r="B265" s="46"/>
      <c r="C265" s="281" t="s">
        <v>462</v>
      </c>
      <c r="D265" s="281" t="s">
        <v>293</v>
      </c>
      <c r="E265" s="282" t="s">
        <v>450</v>
      </c>
      <c r="F265" s="283" t="s">
        <v>451</v>
      </c>
      <c r="G265" s="284" t="s">
        <v>440</v>
      </c>
      <c r="H265" s="285">
        <v>36.539999999999999</v>
      </c>
      <c r="I265" s="286"/>
      <c r="J265" s="287">
        <f>ROUND(I265*H265,2)</f>
        <v>0</v>
      </c>
      <c r="K265" s="283" t="s">
        <v>146</v>
      </c>
      <c r="L265" s="288"/>
      <c r="M265" s="289" t="s">
        <v>21</v>
      </c>
      <c r="N265" s="290" t="s">
        <v>40</v>
      </c>
      <c r="O265" s="47"/>
      <c r="P265" s="244">
        <f>O265*H265</f>
        <v>0</v>
      </c>
      <c r="Q265" s="244">
        <v>0.021999999999999999</v>
      </c>
      <c r="R265" s="244">
        <f>Q265*H265</f>
        <v>0.80387999999999993</v>
      </c>
      <c r="S265" s="244">
        <v>0</v>
      </c>
      <c r="T265" s="245">
        <f>S265*H265</f>
        <v>0</v>
      </c>
      <c r="AR265" s="24" t="s">
        <v>183</v>
      </c>
      <c r="AT265" s="24" t="s">
        <v>293</v>
      </c>
      <c r="AU265" s="24" t="s">
        <v>79</v>
      </c>
      <c r="AY265" s="24" t="s">
        <v>140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147</v>
      </c>
      <c r="BM265" s="24" t="s">
        <v>463</v>
      </c>
    </row>
    <row r="266" s="13" customFormat="1">
      <c r="B266" s="260"/>
      <c r="C266" s="261"/>
      <c r="D266" s="249" t="s">
        <v>149</v>
      </c>
      <c r="E266" s="262" t="s">
        <v>21</v>
      </c>
      <c r="F266" s="263" t="s">
        <v>228</v>
      </c>
      <c r="G266" s="261"/>
      <c r="H266" s="262" t="s">
        <v>21</v>
      </c>
      <c r="I266" s="264"/>
      <c r="J266" s="261"/>
      <c r="K266" s="261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149</v>
      </c>
      <c r="AU266" s="269" t="s">
        <v>79</v>
      </c>
      <c r="AV266" s="13" t="s">
        <v>76</v>
      </c>
      <c r="AW266" s="13" t="s">
        <v>33</v>
      </c>
      <c r="AX266" s="13" t="s">
        <v>69</v>
      </c>
      <c r="AY266" s="269" t="s">
        <v>140</v>
      </c>
    </row>
    <row r="267" s="12" customFormat="1">
      <c r="B267" s="247"/>
      <c r="C267" s="248"/>
      <c r="D267" s="249" t="s">
        <v>149</v>
      </c>
      <c r="E267" s="250" t="s">
        <v>21</v>
      </c>
      <c r="F267" s="251" t="s">
        <v>464</v>
      </c>
      <c r="G267" s="248"/>
      <c r="H267" s="252">
        <v>36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149</v>
      </c>
      <c r="AU267" s="258" t="s">
        <v>79</v>
      </c>
      <c r="AV267" s="12" t="s">
        <v>79</v>
      </c>
      <c r="AW267" s="12" t="s">
        <v>33</v>
      </c>
      <c r="AX267" s="12" t="s">
        <v>76</v>
      </c>
      <c r="AY267" s="258" t="s">
        <v>140</v>
      </c>
    </row>
    <row r="268" s="12" customFormat="1">
      <c r="B268" s="247"/>
      <c r="C268" s="248"/>
      <c r="D268" s="249" t="s">
        <v>149</v>
      </c>
      <c r="E268" s="248"/>
      <c r="F268" s="251" t="s">
        <v>465</v>
      </c>
      <c r="G268" s="248"/>
      <c r="H268" s="252">
        <v>36.539999999999999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149</v>
      </c>
      <c r="AU268" s="258" t="s">
        <v>79</v>
      </c>
      <c r="AV268" s="12" t="s">
        <v>79</v>
      </c>
      <c r="AW268" s="12" t="s">
        <v>6</v>
      </c>
      <c r="AX268" s="12" t="s">
        <v>76</v>
      </c>
      <c r="AY268" s="258" t="s">
        <v>140</v>
      </c>
    </row>
    <row r="269" s="1" customFormat="1" ht="16.5" customHeight="1">
      <c r="B269" s="46"/>
      <c r="C269" s="235" t="s">
        <v>466</v>
      </c>
      <c r="D269" s="235" t="s">
        <v>142</v>
      </c>
      <c r="E269" s="236" t="s">
        <v>467</v>
      </c>
      <c r="F269" s="237" t="s">
        <v>468</v>
      </c>
      <c r="G269" s="238" t="s">
        <v>440</v>
      </c>
      <c r="H269" s="239">
        <v>24</v>
      </c>
      <c r="I269" s="240"/>
      <c r="J269" s="241">
        <f>ROUND(I269*H269,2)</f>
        <v>0</v>
      </c>
      <c r="K269" s="237" t="s">
        <v>146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0.34089999999999998</v>
      </c>
      <c r="R269" s="244">
        <f>Q269*H269</f>
        <v>8.1815999999999995</v>
      </c>
      <c r="S269" s="244">
        <v>0</v>
      </c>
      <c r="T269" s="245">
        <f>S269*H269</f>
        <v>0</v>
      </c>
      <c r="AR269" s="24" t="s">
        <v>147</v>
      </c>
      <c r="AT269" s="24" t="s">
        <v>142</v>
      </c>
      <c r="AU269" s="24" t="s">
        <v>79</v>
      </c>
      <c r="AY269" s="24" t="s">
        <v>140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147</v>
      </c>
      <c r="BM269" s="24" t="s">
        <v>469</v>
      </c>
    </row>
    <row r="270" s="12" customFormat="1">
      <c r="B270" s="247"/>
      <c r="C270" s="248"/>
      <c r="D270" s="249" t="s">
        <v>149</v>
      </c>
      <c r="E270" s="250" t="s">
        <v>21</v>
      </c>
      <c r="F270" s="251" t="s">
        <v>254</v>
      </c>
      <c r="G270" s="248"/>
      <c r="H270" s="252">
        <v>24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149</v>
      </c>
      <c r="AU270" s="258" t="s">
        <v>79</v>
      </c>
      <c r="AV270" s="12" t="s">
        <v>79</v>
      </c>
      <c r="AW270" s="12" t="s">
        <v>33</v>
      </c>
      <c r="AX270" s="12" t="s">
        <v>76</v>
      </c>
      <c r="AY270" s="258" t="s">
        <v>140</v>
      </c>
    </row>
    <row r="271" s="1" customFormat="1" ht="25.5" customHeight="1">
      <c r="B271" s="46"/>
      <c r="C271" s="281" t="s">
        <v>470</v>
      </c>
      <c r="D271" s="281" t="s">
        <v>293</v>
      </c>
      <c r="E271" s="282" t="s">
        <v>471</v>
      </c>
      <c r="F271" s="283" t="s">
        <v>472</v>
      </c>
      <c r="G271" s="284" t="s">
        <v>440</v>
      </c>
      <c r="H271" s="285">
        <v>24.239999999999998</v>
      </c>
      <c r="I271" s="286"/>
      <c r="J271" s="287">
        <f>ROUND(I271*H271,2)</f>
        <v>0</v>
      </c>
      <c r="K271" s="283" t="s">
        <v>146</v>
      </c>
      <c r="L271" s="288"/>
      <c r="M271" s="289" t="s">
        <v>21</v>
      </c>
      <c r="N271" s="290" t="s">
        <v>40</v>
      </c>
      <c r="O271" s="47"/>
      <c r="P271" s="244">
        <f>O271*H271</f>
        <v>0</v>
      </c>
      <c r="Q271" s="244">
        <v>0.097000000000000003</v>
      </c>
      <c r="R271" s="244">
        <f>Q271*H271</f>
        <v>2.35128</v>
      </c>
      <c r="S271" s="244">
        <v>0</v>
      </c>
      <c r="T271" s="245">
        <f>S271*H271</f>
        <v>0</v>
      </c>
      <c r="AR271" s="24" t="s">
        <v>183</v>
      </c>
      <c r="AT271" s="24" t="s">
        <v>293</v>
      </c>
      <c r="AU271" s="24" t="s">
        <v>79</v>
      </c>
      <c r="AY271" s="24" t="s">
        <v>140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147</v>
      </c>
      <c r="BM271" s="24" t="s">
        <v>473</v>
      </c>
    </row>
    <row r="272" s="12" customFormat="1">
      <c r="B272" s="247"/>
      <c r="C272" s="248"/>
      <c r="D272" s="249" t="s">
        <v>149</v>
      </c>
      <c r="E272" s="250" t="s">
        <v>21</v>
      </c>
      <c r="F272" s="251" t="s">
        <v>474</v>
      </c>
      <c r="G272" s="248"/>
      <c r="H272" s="252">
        <v>24.239999999999998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149</v>
      </c>
      <c r="AU272" s="258" t="s">
        <v>79</v>
      </c>
      <c r="AV272" s="12" t="s">
        <v>79</v>
      </c>
      <c r="AW272" s="12" t="s">
        <v>33</v>
      </c>
      <c r="AX272" s="12" t="s">
        <v>76</v>
      </c>
      <c r="AY272" s="258" t="s">
        <v>140</v>
      </c>
    </row>
    <row r="273" s="1" customFormat="1" ht="16.5" customHeight="1">
      <c r="B273" s="46"/>
      <c r="C273" s="281" t="s">
        <v>475</v>
      </c>
      <c r="D273" s="281" t="s">
        <v>293</v>
      </c>
      <c r="E273" s="282" t="s">
        <v>476</v>
      </c>
      <c r="F273" s="283" t="s">
        <v>477</v>
      </c>
      <c r="G273" s="284" t="s">
        <v>440</v>
      </c>
      <c r="H273" s="285">
        <v>48.479999999999997</v>
      </c>
      <c r="I273" s="286"/>
      <c r="J273" s="287">
        <f>ROUND(I273*H273,2)</f>
        <v>0</v>
      </c>
      <c r="K273" s="283" t="s">
        <v>146</v>
      </c>
      <c r="L273" s="288"/>
      <c r="M273" s="289" t="s">
        <v>21</v>
      </c>
      <c r="N273" s="290" t="s">
        <v>40</v>
      </c>
      <c r="O273" s="47"/>
      <c r="P273" s="244">
        <f>O273*H273</f>
        <v>0</v>
      </c>
      <c r="Q273" s="244">
        <v>0.058000000000000003</v>
      </c>
      <c r="R273" s="244">
        <f>Q273*H273</f>
        <v>2.8118400000000001</v>
      </c>
      <c r="S273" s="244">
        <v>0</v>
      </c>
      <c r="T273" s="245">
        <f>S273*H273</f>
        <v>0</v>
      </c>
      <c r="AR273" s="24" t="s">
        <v>183</v>
      </c>
      <c r="AT273" s="24" t="s">
        <v>293</v>
      </c>
      <c r="AU273" s="24" t="s">
        <v>79</v>
      </c>
      <c r="AY273" s="24" t="s">
        <v>140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24" t="s">
        <v>76</v>
      </c>
      <c r="BK273" s="246">
        <f>ROUND(I273*H273,2)</f>
        <v>0</v>
      </c>
      <c r="BL273" s="24" t="s">
        <v>147</v>
      </c>
      <c r="BM273" s="24" t="s">
        <v>478</v>
      </c>
    </row>
    <row r="274" s="12" customFormat="1">
      <c r="B274" s="247"/>
      <c r="C274" s="248"/>
      <c r="D274" s="249" t="s">
        <v>149</v>
      </c>
      <c r="E274" s="250" t="s">
        <v>21</v>
      </c>
      <c r="F274" s="251" t="s">
        <v>479</v>
      </c>
      <c r="G274" s="248"/>
      <c r="H274" s="252">
        <v>48.479999999999997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149</v>
      </c>
      <c r="AU274" s="258" t="s">
        <v>79</v>
      </c>
      <c r="AV274" s="12" t="s">
        <v>79</v>
      </c>
      <c r="AW274" s="12" t="s">
        <v>33</v>
      </c>
      <c r="AX274" s="12" t="s">
        <v>76</v>
      </c>
      <c r="AY274" s="258" t="s">
        <v>140</v>
      </c>
    </row>
    <row r="275" s="1" customFormat="1" ht="25.5" customHeight="1">
      <c r="B275" s="46"/>
      <c r="C275" s="281" t="s">
        <v>480</v>
      </c>
      <c r="D275" s="281" t="s">
        <v>293</v>
      </c>
      <c r="E275" s="282" t="s">
        <v>481</v>
      </c>
      <c r="F275" s="283" t="s">
        <v>482</v>
      </c>
      <c r="G275" s="284" t="s">
        <v>440</v>
      </c>
      <c r="H275" s="285">
        <v>24.239999999999998</v>
      </c>
      <c r="I275" s="286"/>
      <c r="J275" s="287">
        <f>ROUND(I275*H275,2)</f>
        <v>0</v>
      </c>
      <c r="K275" s="283" t="s">
        <v>146</v>
      </c>
      <c r="L275" s="288"/>
      <c r="M275" s="289" t="s">
        <v>21</v>
      </c>
      <c r="N275" s="290" t="s">
        <v>40</v>
      </c>
      <c r="O275" s="47"/>
      <c r="P275" s="244">
        <f>O275*H275</f>
        <v>0</v>
      </c>
      <c r="Q275" s="244">
        <v>0.080000000000000002</v>
      </c>
      <c r="R275" s="244">
        <f>Q275*H275</f>
        <v>1.9391999999999998</v>
      </c>
      <c r="S275" s="244">
        <v>0</v>
      </c>
      <c r="T275" s="245">
        <f>S275*H275</f>
        <v>0</v>
      </c>
      <c r="AR275" s="24" t="s">
        <v>183</v>
      </c>
      <c r="AT275" s="24" t="s">
        <v>293</v>
      </c>
      <c r="AU275" s="24" t="s">
        <v>79</v>
      </c>
      <c r="AY275" s="24" t="s">
        <v>140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147</v>
      </c>
      <c r="BM275" s="24" t="s">
        <v>483</v>
      </c>
    </row>
    <row r="276" s="12" customFormat="1">
      <c r="B276" s="247"/>
      <c r="C276" s="248"/>
      <c r="D276" s="249" t="s">
        <v>149</v>
      </c>
      <c r="E276" s="250" t="s">
        <v>21</v>
      </c>
      <c r="F276" s="251" t="s">
        <v>474</v>
      </c>
      <c r="G276" s="248"/>
      <c r="H276" s="252">
        <v>24.239999999999998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149</v>
      </c>
      <c r="AU276" s="258" t="s">
        <v>79</v>
      </c>
      <c r="AV276" s="12" t="s">
        <v>79</v>
      </c>
      <c r="AW276" s="12" t="s">
        <v>33</v>
      </c>
      <c r="AX276" s="12" t="s">
        <v>76</v>
      </c>
      <c r="AY276" s="258" t="s">
        <v>140</v>
      </c>
    </row>
    <row r="277" s="1" customFormat="1" ht="16.5" customHeight="1">
      <c r="B277" s="46"/>
      <c r="C277" s="281" t="s">
        <v>484</v>
      </c>
      <c r="D277" s="281" t="s">
        <v>293</v>
      </c>
      <c r="E277" s="282" t="s">
        <v>485</v>
      </c>
      <c r="F277" s="283" t="s">
        <v>486</v>
      </c>
      <c r="G277" s="284" t="s">
        <v>440</v>
      </c>
      <c r="H277" s="285">
        <v>24.239999999999998</v>
      </c>
      <c r="I277" s="286"/>
      <c r="J277" s="287">
        <f>ROUND(I277*H277,2)</f>
        <v>0</v>
      </c>
      <c r="K277" s="283" t="s">
        <v>21</v>
      </c>
      <c r="L277" s="288"/>
      <c r="M277" s="289" t="s">
        <v>21</v>
      </c>
      <c r="N277" s="290" t="s">
        <v>40</v>
      </c>
      <c r="O277" s="47"/>
      <c r="P277" s="244">
        <f>O277*H277</f>
        <v>0</v>
      </c>
      <c r="Q277" s="244">
        <v>0.027</v>
      </c>
      <c r="R277" s="244">
        <f>Q277*H277</f>
        <v>0.65447999999999995</v>
      </c>
      <c r="S277" s="244">
        <v>0</v>
      </c>
      <c r="T277" s="245">
        <f>S277*H277</f>
        <v>0</v>
      </c>
      <c r="AR277" s="24" t="s">
        <v>183</v>
      </c>
      <c r="AT277" s="24" t="s">
        <v>293</v>
      </c>
      <c r="AU277" s="24" t="s">
        <v>79</v>
      </c>
      <c r="AY277" s="24" t="s">
        <v>140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147</v>
      </c>
      <c r="BM277" s="24" t="s">
        <v>487</v>
      </c>
    </row>
    <row r="278" s="12" customFormat="1">
      <c r="B278" s="247"/>
      <c r="C278" s="248"/>
      <c r="D278" s="249" t="s">
        <v>149</v>
      </c>
      <c r="E278" s="250" t="s">
        <v>21</v>
      </c>
      <c r="F278" s="251" t="s">
        <v>474</v>
      </c>
      <c r="G278" s="248"/>
      <c r="H278" s="252">
        <v>24.239999999999998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149</v>
      </c>
      <c r="AU278" s="258" t="s">
        <v>79</v>
      </c>
      <c r="AV278" s="12" t="s">
        <v>79</v>
      </c>
      <c r="AW278" s="12" t="s">
        <v>33</v>
      </c>
      <c r="AX278" s="12" t="s">
        <v>76</v>
      </c>
      <c r="AY278" s="258" t="s">
        <v>140</v>
      </c>
    </row>
    <row r="279" s="1" customFormat="1" ht="16.5" customHeight="1">
      <c r="B279" s="46"/>
      <c r="C279" s="281" t="s">
        <v>488</v>
      </c>
      <c r="D279" s="281" t="s">
        <v>293</v>
      </c>
      <c r="E279" s="282" t="s">
        <v>489</v>
      </c>
      <c r="F279" s="283" t="s">
        <v>486</v>
      </c>
      <c r="G279" s="284" t="s">
        <v>440</v>
      </c>
      <c r="H279" s="285">
        <v>24.239999999999998</v>
      </c>
      <c r="I279" s="286"/>
      <c r="J279" s="287">
        <f>ROUND(I279*H279,2)</f>
        <v>0</v>
      </c>
      <c r="K279" s="283" t="s">
        <v>21</v>
      </c>
      <c r="L279" s="288"/>
      <c r="M279" s="289" t="s">
        <v>21</v>
      </c>
      <c r="N279" s="290" t="s">
        <v>40</v>
      </c>
      <c r="O279" s="47"/>
      <c r="P279" s="244">
        <f>O279*H279</f>
        <v>0</v>
      </c>
      <c r="Q279" s="244">
        <v>0.10299999999999999</v>
      </c>
      <c r="R279" s="244">
        <f>Q279*H279</f>
        <v>2.4967199999999998</v>
      </c>
      <c r="S279" s="244">
        <v>0</v>
      </c>
      <c r="T279" s="245">
        <f>S279*H279</f>
        <v>0</v>
      </c>
      <c r="AR279" s="24" t="s">
        <v>183</v>
      </c>
      <c r="AT279" s="24" t="s">
        <v>293</v>
      </c>
      <c r="AU279" s="24" t="s">
        <v>79</v>
      </c>
      <c r="AY279" s="24" t="s">
        <v>140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147</v>
      </c>
      <c r="BM279" s="24" t="s">
        <v>490</v>
      </c>
    </row>
    <row r="280" s="12" customFormat="1">
      <c r="B280" s="247"/>
      <c r="C280" s="248"/>
      <c r="D280" s="249" t="s">
        <v>149</v>
      </c>
      <c r="E280" s="250" t="s">
        <v>21</v>
      </c>
      <c r="F280" s="251" t="s">
        <v>474</v>
      </c>
      <c r="G280" s="248"/>
      <c r="H280" s="252">
        <v>24.239999999999998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149</v>
      </c>
      <c r="AU280" s="258" t="s">
        <v>79</v>
      </c>
      <c r="AV280" s="12" t="s">
        <v>79</v>
      </c>
      <c r="AW280" s="12" t="s">
        <v>33</v>
      </c>
      <c r="AX280" s="12" t="s">
        <v>76</v>
      </c>
      <c r="AY280" s="258" t="s">
        <v>140</v>
      </c>
    </row>
    <row r="281" s="1" customFormat="1" ht="16.5" customHeight="1">
      <c r="B281" s="46"/>
      <c r="C281" s="281" t="s">
        <v>491</v>
      </c>
      <c r="D281" s="281" t="s">
        <v>293</v>
      </c>
      <c r="E281" s="282" t="s">
        <v>492</v>
      </c>
      <c r="F281" s="283" t="s">
        <v>486</v>
      </c>
      <c r="G281" s="284" t="s">
        <v>440</v>
      </c>
      <c r="H281" s="285">
        <v>24.239999999999998</v>
      </c>
      <c r="I281" s="286"/>
      <c r="J281" s="287">
        <f>ROUND(I281*H281,2)</f>
        <v>0</v>
      </c>
      <c r="K281" s="283" t="s">
        <v>21</v>
      </c>
      <c r="L281" s="288"/>
      <c r="M281" s="289" t="s">
        <v>21</v>
      </c>
      <c r="N281" s="290" t="s">
        <v>40</v>
      </c>
      <c r="O281" s="47"/>
      <c r="P281" s="244">
        <f>O281*H281</f>
        <v>0</v>
      </c>
      <c r="Q281" s="244">
        <v>0.10299999999999999</v>
      </c>
      <c r="R281" s="244">
        <f>Q281*H281</f>
        <v>2.4967199999999998</v>
      </c>
      <c r="S281" s="244">
        <v>0</v>
      </c>
      <c r="T281" s="245">
        <f>S281*H281</f>
        <v>0</v>
      </c>
      <c r="AR281" s="24" t="s">
        <v>183</v>
      </c>
      <c r="AT281" s="24" t="s">
        <v>293</v>
      </c>
      <c r="AU281" s="24" t="s">
        <v>79</v>
      </c>
      <c r="AY281" s="24" t="s">
        <v>140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147</v>
      </c>
      <c r="BM281" s="24" t="s">
        <v>493</v>
      </c>
    </row>
    <row r="282" s="12" customFormat="1">
      <c r="B282" s="247"/>
      <c r="C282" s="248"/>
      <c r="D282" s="249" t="s">
        <v>149</v>
      </c>
      <c r="E282" s="250" t="s">
        <v>21</v>
      </c>
      <c r="F282" s="251" t="s">
        <v>474</v>
      </c>
      <c r="G282" s="248"/>
      <c r="H282" s="252">
        <v>24.239999999999998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149</v>
      </c>
      <c r="AU282" s="258" t="s">
        <v>79</v>
      </c>
      <c r="AV282" s="12" t="s">
        <v>79</v>
      </c>
      <c r="AW282" s="12" t="s">
        <v>33</v>
      </c>
      <c r="AX282" s="12" t="s">
        <v>76</v>
      </c>
      <c r="AY282" s="258" t="s">
        <v>140</v>
      </c>
    </row>
    <row r="283" s="1" customFormat="1" ht="16.5" customHeight="1">
      <c r="B283" s="46"/>
      <c r="C283" s="281" t="s">
        <v>494</v>
      </c>
      <c r="D283" s="281" t="s">
        <v>293</v>
      </c>
      <c r="E283" s="282" t="s">
        <v>495</v>
      </c>
      <c r="F283" s="283" t="s">
        <v>496</v>
      </c>
      <c r="G283" s="284" t="s">
        <v>440</v>
      </c>
      <c r="H283" s="285">
        <v>24.239999999999998</v>
      </c>
      <c r="I283" s="286"/>
      <c r="J283" s="287">
        <f>ROUND(I283*H283,2)</f>
        <v>0</v>
      </c>
      <c r="K283" s="283" t="s">
        <v>146</v>
      </c>
      <c r="L283" s="288"/>
      <c r="M283" s="289" t="s">
        <v>21</v>
      </c>
      <c r="N283" s="290" t="s">
        <v>40</v>
      </c>
      <c r="O283" s="47"/>
      <c r="P283" s="244">
        <f>O283*H283</f>
        <v>0</v>
      </c>
      <c r="Q283" s="244">
        <v>0.0060000000000000001</v>
      </c>
      <c r="R283" s="244">
        <f>Q283*H283</f>
        <v>0.14543999999999999</v>
      </c>
      <c r="S283" s="244">
        <v>0</v>
      </c>
      <c r="T283" s="245">
        <f>S283*H283</f>
        <v>0</v>
      </c>
      <c r="AR283" s="24" t="s">
        <v>183</v>
      </c>
      <c r="AT283" s="24" t="s">
        <v>293</v>
      </c>
      <c r="AU283" s="24" t="s">
        <v>79</v>
      </c>
      <c r="AY283" s="24" t="s">
        <v>140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147</v>
      </c>
      <c r="BM283" s="24" t="s">
        <v>497</v>
      </c>
    </row>
    <row r="284" s="12" customFormat="1">
      <c r="B284" s="247"/>
      <c r="C284" s="248"/>
      <c r="D284" s="249" t="s">
        <v>149</v>
      </c>
      <c r="E284" s="250" t="s">
        <v>21</v>
      </c>
      <c r="F284" s="251" t="s">
        <v>474</v>
      </c>
      <c r="G284" s="248"/>
      <c r="H284" s="252">
        <v>24.239999999999998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149</v>
      </c>
      <c r="AU284" s="258" t="s">
        <v>79</v>
      </c>
      <c r="AV284" s="12" t="s">
        <v>79</v>
      </c>
      <c r="AW284" s="12" t="s">
        <v>33</v>
      </c>
      <c r="AX284" s="12" t="s">
        <v>76</v>
      </c>
      <c r="AY284" s="258" t="s">
        <v>140</v>
      </c>
    </row>
    <row r="285" s="1" customFormat="1" ht="16.5" customHeight="1">
      <c r="B285" s="46"/>
      <c r="C285" s="281" t="s">
        <v>498</v>
      </c>
      <c r="D285" s="281" t="s">
        <v>293</v>
      </c>
      <c r="E285" s="282" t="s">
        <v>499</v>
      </c>
      <c r="F285" s="283" t="s">
        <v>500</v>
      </c>
      <c r="G285" s="284" t="s">
        <v>440</v>
      </c>
      <c r="H285" s="285">
        <v>24.239999999999998</v>
      </c>
      <c r="I285" s="286"/>
      <c r="J285" s="287">
        <f>ROUND(I285*H285,2)</f>
        <v>0</v>
      </c>
      <c r="K285" s="283" t="s">
        <v>146</v>
      </c>
      <c r="L285" s="288"/>
      <c r="M285" s="289" t="s">
        <v>21</v>
      </c>
      <c r="N285" s="290" t="s">
        <v>40</v>
      </c>
      <c r="O285" s="47"/>
      <c r="P285" s="244">
        <f>O285*H285</f>
        <v>0</v>
      </c>
      <c r="Q285" s="244">
        <v>0.059999999999999998</v>
      </c>
      <c r="R285" s="244">
        <f>Q285*H285</f>
        <v>1.4543999999999999</v>
      </c>
      <c r="S285" s="244">
        <v>0</v>
      </c>
      <c r="T285" s="245">
        <f>S285*H285</f>
        <v>0</v>
      </c>
      <c r="AR285" s="24" t="s">
        <v>183</v>
      </c>
      <c r="AT285" s="24" t="s">
        <v>293</v>
      </c>
      <c r="AU285" s="24" t="s">
        <v>79</v>
      </c>
      <c r="AY285" s="24" t="s">
        <v>140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147</v>
      </c>
      <c r="BM285" s="24" t="s">
        <v>501</v>
      </c>
    </row>
    <row r="286" s="12" customFormat="1">
      <c r="B286" s="247"/>
      <c r="C286" s="248"/>
      <c r="D286" s="249" t="s">
        <v>149</v>
      </c>
      <c r="E286" s="250" t="s">
        <v>21</v>
      </c>
      <c r="F286" s="251" t="s">
        <v>474</v>
      </c>
      <c r="G286" s="248"/>
      <c r="H286" s="252">
        <v>24.239999999999998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149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140</v>
      </c>
    </row>
    <row r="287" s="1" customFormat="1" ht="16.5" customHeight="1">
      <c r="B287" s="46"/>
      <c r="C287" s="281" t="s">
        <v>502</v>
      </c>
      <c r="D287" s="281" t="s">
        <v>293</v>
      </c>
      <c r="E287" s="282" t="s">
        <v>503</v>
      </c>
      <c r="F287" s="283" t="s">
        <v>504</v>
      </c>
      <c r="G287" s="284" t="s">
        <v>440</v>
      </c>
      <c r="H287" s="285">
        <v>24.239999999999998</v>
      </c>
      <c r="I287" s="286"/>
      <c r="J287" s="287">
        <f>ROUND(I287*H287,2)</f>
        <v>0</v>
      </c>
      <c r="K287" s="283" t="s">
        <v>146</v>
      </c>
      <c r="L287" s="288"/>
      <c r="M287" s="289" t="s">
        <v>21</v>
      </c>
      <c r="N287" s="290" t="s">
        <v>40</v>
      </c>
      <c r="O287" s="47"/>
      <c r="P287" s="244">
        <f>O287*H287</f>
        <v>0</v>
      </c>
      <c r="Q287" s="244">
        <v>0.058000000000000003</v>
      </c>
      <c r="R287" s="244">
        <f>Q287*H287</f>
        <v>1.4059200000000001</v>
      </c>
      <c r="S287" s="244">
        <v>0</v>
      </c>
      <c r="T287" s="245">
        <f>S287*H287</f>
        <v>0</v>
      </c>
      <c r="AR287" s="24" t="s">
        <v>183</v>
      </c>
      <c r="AT287" s="24" t="s">
        <v>293</v>
      </c>
      <c r="AU287" s="24" t="s">
        <v>79</v>
      </c>
      <c r="AY287" s="24" t="s">
        <v>140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147</v>
      </c>
      <c r="BM287" s="24" t="s">
        <v>505</v>
      </c>
    </row>
    <row r="288" s="12" customFormat="1">
      <c r="B288" s="247"/>
      <c r="C288" s="248"/>
      <c r="D288" s="249" t="s">
        <v>149</v>
      </c>
      <c r="E288" s="250" t="s">
        <v>21</v>
      </c>
      <c r="F288" s="251" t="s">
        <v>474</v>
      </c>
      <c r="G288" s="248"/>
      <c r="H288" s="252">
        <v>24.239999999999998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149</v>
      </c>
      <c r="AU288" s="258" t="s">
        <v>79</v>
      </c>
      <c r="AV288" s="12" t="s">
        <v>79</v>
      </c>
      <c r="AW288" s="12" t="s">
        <v>33</v>
      </c>
      <c r="AX288" s="12" t="s">
        <v>76</v>
      </c>
      <c r="AY288" s="258" t="s">
        <v>140</v>
      </c>
    </row>
    <row r="289" s="1" customFormat="1" ht="16.5" customHeight="1">
      <c r="B289" s="46"/>
      <c r="C289" s="235" t="s">
        <v>506</v>
      </c>
      <c r="D289" s="235" t="s">
        <v>142</v>
      </c>
      <c r="E289" s="236" t="s">
        <v>507</v>
      </c>
      <c r="F289" s="237" t="s">
        <v>508</v>
      </c>
      <c r="G289" s="238" t="s">
        <v>158</v>
      </c>
      <c r="H289" s="239">
        <v>480</v>
      </c>
      <c r="I289" s="240"/>
      <c r="J289" s="241">
        <f>ROUND(I289*H289,2)</f>
        <v>0</v>
      </c>
      <c r="K289" s="237" t="s">
        <v>21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147</v>
      </c>
      <c r="AT289" s="24" t="s">
        <v>142</v>
      </c>
      <c r="AU289" s="24" t="s">
        <v>79</v>
      </c>
      <c r="AY289" s="24" t="s">
        <v>140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147</v>
      </c>
      <c r="BM289" s="24" t="s">
        <v>509</v>
      </c>
    </row>
    <row r="290" s="13" customFormat="1">
      <c r="B290" s="260"/>
      <c r="C290" s="261"/>
      <c r="D290" s="249" t="s">
        <v>149</v>
      </c>
      <c r="E290" s="262" t="s">
        <v>21</v>
      </c>
      <c r="F290" s="263" t="s">
        <v>510</v>
      </c>
      <c r="G290" s="261"/>
      <c r="H290" s="262" t="s">
        <v>21</v>
      </c>
      <c r="I290" s="264"/>
      <c r="J290" s="261"/>
      <c r="K290" s="261"/>
      <c r="L290" s="265"/>
      <c r="M290" s="266"/>
      <c r="N290" s="267"/>
      <c r="O290" s="267"/>
      <c r="P290" s="267"/>
      <c r="Q290" s="267"/>
      <c r="R290" s="267"/>
      <c r="S290" s="267"/>
      <c r="T290" s="268"/>
      <c r="AT290" s="269" t="s">
        <v>149</v>
      </c>
      <c r="AU290" s="269" t="s">
        <v>79</v>
      </c>
      <c r="AV290" s="13" t="s">
        <v>76</v>
      </c>
      <c r="AW290" s="13" t="s">
        <v>33</v>
      </c>
      <c r="AX290" s="13" t="s">
        <v>69</v>
      </c>
      <c r="AY290" s="269" t="s">
        <v>140</v>
      </c>
    </row>
    <row r="291" s="12" customFormat="1">
      <c r="B291" s="247"/>
      <c r="C291" s="248"/>
      <c r="D291" s="249" t="s">
        <v>149</v>
      </c>
      <c r="E291" s="250" t="s">
        <v>21</v>
      </c>
      <c r="F291" s="251" t="s">
        <v>511</v>
      </c>
      <c r="G291" s="248"/>
      <c r="H291" s="252">
        <v>480</v>
      </c>
      <c r="I291" s="253"/>
      <c r="J291" s="248"/>
      <c r="K291" s="248"/>
      <c r="L291" s="254"/>
      <c r="M291" s="255"/>
      <c r="N291" s="256"/>
      <c r="O291" s="256"/>
      <c r="P291" s="256"/>
      <c r="Q291" s="256"/>
      <c r="R291" s="256"/>
      <c r="S291" s="256"/>
      <c r="T291" s="257"/>
      <c r="AT291" s="258" t="s">
        <v>149</v>
      </c>
      <c r="AU291" s="258" t="s">
        <v>79</v>
      </c>
      <c r="AV291" s="12" t="s">
        <v>79</v>
      </c>
      <c r="AW291" s="12" t="s">
        <v>33</v>
      </c>
      <c r="AX291" s="12" t="s">
        <v>76</v>
      </c>
      <c r="AY291" s="258" t="s">
        <v>140</v>
      </c>
    </row>
    <row r="292" s="1" customFormat="1" ht="16.5" customHeight="1">
      <c r="B292" s="46"/>
      <c r="C292" s="235" t="s">
        <v>512</v>
      </c>
      <c r="D292" s="235" t="s">
        <v>142</v>
      </c>
      <c r="E292" s="236" t="s">
        <v>513</v>
      </c>
      <c r="F292" s="237" t="s">
        <v>514</v>
      </c>
      <c r="G292" s="238" t="s">
        <v>440</v>
      </c>
      <c r="H292" s="239">
        <v>4</v>
      </c>
      <c r="I292" s="240"/>
      <c r="J292" s="241">
        <f>ROUND(I292*H292,2)</f>
        <v>0</v>
      </c>
      <c r="K292" s="237" t="s">
        <v>146</v>
      </c>
      <c r="L292" s="72"/>
      <c r="M292" s="242" t="s">
        <v>21</v>
      </c>
      <c r="N292" s="243" t="s">
        <v>40</v>
      </c>
      <c r="O292" s="47"/>
      <c r="P292" s="244">
        <f>O292*H292</f>
        <v>0</v>
      </c>
      <c r="Q292" s="244">
        <v>0.42080000000000001</v>
      </c>
      <c r="R292" s="244">
        <f>Q292*H292</f>
        <v>1.6832</v>
      </c>
      <c r="S292" s="244">
        <v>0</v>
      </c>
      <c r="T292" s="245">
        <f>S292*H292</f>
        <v>0</v>
      </c>
      <c r="AR292" s="24" t="s">
        <v>147</v>
      </c>
      <c r="AT292" s="24" t="s">
        <v>142</v>
      </c>
      <c r="AU292" s="24" t="s">
        <v>79</v>
      </c>
      <c r="AY292" s="24" t="s">
        <v>140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24" t="s">
        <v>76</v>
      </c>
      <c r="BK292" s="246">
        <f>ROUND(I292*H292,2)</f>
        <v>0</v>
      </c>
      <c r="BL292" s="24" t="s">
        <v>147</v>
      </c>
      <c r="BM292" s="24" t="s">
        <v>515</v>
      </c>
    </row>
    <row r="293" s="12" customFormat="1">
      <c r="B293" s="247"/>
      <c r="C293" s="248"/>
      <c r="D293" s="249" t="s">
        <v>149</v>
      </c>
      <c r="E293" s="250" t="s">
        <v>21</v>
      </c>
      <c r="F293" s="251" t="s">
        <v>516</v>
      </c>
      <c r="G293" s="248"/>
      <c r="H293" s="252">
        <v>4</v>
      </c>
      <c r="I293" s="253"/>
      <c r="J293" s="248"/>
      <c r="K293" s="248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149</v>
      </c>
      <c r="AU293" s="258" t="s">
        <v>79</v>
      </c>
      <c r="AV293" s="12" t="s">
        <v>79</v>
      </c>
      <c r="AW293" s="12" t="s">
        <v>33</v>
      </c>
      <c r="AX293" s="12" t="s">
        <v>76</v>
      </c>
      <c r="AY293" s="258" t="s">
        <v>140</v>
      </c>
    </row>
    <row r="294" s="1" customFormat="1" ht="16.5" customHeight="1">
      <c r="B294" s="46"/>
      <c r="C294" s="235" t="s">
        <v>517</v>
      </c>
      <c r="D294" s="235" t="s">
        <v>142</v>
      </c>
      <c r="E294" s="236" t="s">
        <v>518</v>
      </c>
      <c r="F294" s="237" t="s">
        <v>519</v>
      </c>
      <c r="G294" s="238" t="s">
        <v>440</v>
      </c>
      <c r="H294" s="239">
        <v>4</v>
      </c>
      <c r="I294" s="240"/>
      <c r="J294" s="241">
        <f>ROUND(I294*H294,2)</f>
        <v>0</v>
      </c>
      <c r="K294" s="237" t="s">
        <v>146</v>
      </c>
      <c r="L294" s="72"/>
      <c r="M294" s="242" t="s">
        <v>21</v>
      </c>
      <c r="N294" s="243" t="s">
        <v>40</v>
      </c>
      <c r="O294" s="47"/>
      <c r="P294" s="244">
        <f>O294*H294</f>
        <v>0</v>
      </c>
      <c r="Q294" s="244">
        <v>0.32973999999999998</v>
      </c>
      <c r="R294" s="244">
        <f>Q294*H294</f>
        <v>1.3189599999999999</v>
      </c>
      <c r="S294" s="244">
        <v>0</v>
      </c>
      <c r="T294" s="245">
        <f>S294*H294</f>
        <v>0</v>
      </c>
      <c r="AR294" s="24" t="s">
        <v>147</v>
      </c>
      <c r="AT294" s="24" t="s">
        <v>142</v>
      </c>
      <c r="AU294" s="24" t="s">
        <v>79</v>
      </c>
      <c r="AY294" s="24" t="s">
        <v>140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4" t="s">
        <v>76</v>
      </c>
      <c r="BK294" s="246">
        <f>ROUND(I294*H294,2)</f>
        <v>0</v>
      </c>
      <c r="BL294" s="24" t="s">
        <v>147</v>
      </c>
      <c r="BM294" s="24" t="s">
        <v>520</v>
      </c>
    </row>
    <row r="295" s="1" customFormat="1" ht="25.5" customHeight="1">
      <c r="B295" s="46"/>
      <c r="C295" s="235" t="s">
        <v>521</v>
      </c>
      <c r="D295" s="235" t="s">
        <v>142</v>
      </c>
      <c r="E295" s="236" t="s">
        <v>522</v>
      </c>
      <c r="F295" s="237" t="s">
        <v>523</v>
      </c>
      <c r="G295" s="238" t="s">
        <v>440</v>
      </c>
      <c r="H295" s="239">
        <v>6</v>
      </c>
      <c r="I295" s="240"/>
      <c r="J295" s="241">
        <f>ROUND(I295*H295,2)</f>
        <v>0</v>
      </c>
      <c r="K295" s="237" t="s">
        <v>146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0.31108000000000002</v>
      </c>
      <c r="R295" s="244">
        <f>Q295*H295</f>
        <v>1.8664800000000001</v>
      </c>
      <c r="S295" s="244">
        <v>0</v>
      </c>
      <c r="T295" s="245">
        <f>S295*H295</f>
        <v>0</v>
      </c>
      <c r="AR295" s="24" t="s">
        <v>147</v>
      </c>
      <c r="AT295" s="24" t="s">
        <v>142</v>
      </c>
      <c r="AU295" s="24" t="s">
        <v>79</v>
      </c>
      <c r="AY295" s="24" t="s">
        <v>140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147</v>
      </c>
      <c r="BM295" s="24" t="s">
        <v>524</v>
      </c>
    </row>
    <row r="296" s="1" customFormat="1" ht="25.5" customHeight="1">
      <c r="B296" s="46"/>
      <c r="C296" s="235" t="s">
        <v>525</v>
      </c>
      <c r="D296" s="235" t="s">
        <v>142</v>
      </c>
      <c r="E296" s="236" t="s">
        <v>526</v>
      </c>
      <c r="F296" s="237" t="s">
        <v>527</v>
      </c>
      <c r="G296" s="238" t="s">
        <v>440</v>
      </c>
      <c r="H296" s="239">
        <v>6</v>
      </c>
      <c r="I296" s="240"/>
      <c r="J296" s="241">
        <f>ROUND(I296*H296,2)</f>
        <v>0</v>
      </c>
      <c r="K296" s="237" t="s">
        <v>146</v>
      </c>
      <c r="L296" s="72"/>
      <c r="M296" s="242" t="s">
        <v>21</v>
      </c>
      <c r="N296" s="243" t="s">
        <v>40</v>
      </c>
      <c r="O296" s="47"/>
      <c r="P296" s="244">
        <f>O296*H296</f>
        <v>0</v>
      </c>
      <c r="Q296" s="244">
        <v>0.26469999999999999</v>
      </c>
      <c r="R296" s="244">
        <f>Q296*H296</f>
        <v>1.5882000000000001</v>
      </c>
      <c r="S296" s="244">
        <v>0</v>
      </c>
      <c r="T296" s="245">
        <f>S296*H296</f>
        <v>0</v>
      </c>
      <c r="AR296" s="24" t="s">
        <v>147</v>
      </c>
      <c r="AT296" s="24" t="s">
        <v>142</v>
      </c>
      <c r="AU296" s="24" t="s">
        <v>79</v>
      </c>
      <c r="AY296" s="24" t="s">
        <v>140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24" t="s">
        <v>76</v>
      </c>
      <c r="BK296" s="246">
        <f>ROUND(I296*H296,2)</f>
        <v>0</v>
      </c>
      <c r="BL296" s="24" t="s">
        <v>147</v>
      </c>
      <c r="BM296" s="24" t="s">
        <v>528</v>
      </c>
    </row>
    <row r="297" s="1" customFormat="1" ht="25.5" customHeight="1">
      <c r="B297" s="46"/>
      <c r="C297" s="235" t="s">
        <v>529</v>
      </c>
      <c r="D297" s="235" t="s">
        <v>142</v>
      </c>
      <c r="E297" s="236" t="s">
        <v>530</v>
      </c>
      <c r="F297" s="237" t="s">
        <v>531</v>
      </c>
      <c r="G297" s="238" t="s">
        <v>179</v>
      </c>
      <c r="H297" s="239">
        <v>26</v>
      </c>
      <c r="I297" s="240"/>
      <c r="J297" s="241">
        <f>ROUND(I297*H297,2)</f>
        <v>0</v>
      </c>
      <c r="K297" s="237" t="s">
        <v>146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AR297" s="24" t="s">
        <v>147</v>
      </c>
      <c r="AT297" s="24" t="s">
        <v>142</v>
      </c>
      <c r="AU297" s="24" t="s">
        <v>79</v>
      </c>
      <c r="AY297" s="24" t="s">
        <v>140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147</v>
      </c>
      <c r="BM297" s="24" t="s">
        <v>532</v>
      </c>
    </row>
    <row r="298" s="12" customFormat="1">
      <c r="B298" s="247"/>
      <c r="C298" s="248"/>
      <c r="D298" s="249" t="s">
        <v>149</v>
      </c>
      <c r="E298" s="250" t="s">
        <v>21</v>
      </c>
      <c r="F298" s="251" t="s">
        <v>533</v>
      </c>
      <c r="G298" s="248"/>
      <c r="H298" s="252">
        <v>26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149</v>
      </c>
      <c r="AU298" s="258" t="s">
        <v>79</v>
      </c>
      <c r="AV298" s="12" t="s">
        <v>79</v>
      </c>
      <c r="AW298" s="12" t="s">
        <v>33</v>
      </c>
      <c r="AX298" s="12" t="s">
        <v>76</v>
      </c>
      <c r="AY298" s="258" t="s">
        <v>140</v>
      </c>
    </row>
    <row r="299" s="1" customFormat="1" ht="25.5" customHeight="1">
      <c r="B299" s="46"/>
      <c r="C299" s="235" t="s">
        <v>534</v>
      </c>
      <c r="D299" s="235" t="s">
        <v>142</v>
      </c>
      <c r="E299" s="236" t="s">
        <v>530</v>
      </c>
      <c r="F299" s="237" t="s">
        <v>531</v>
      </c>
      <c r="G299" s="238" t="s">
        <v>179</v>
      </c>
      <c r="H299" s="239">
        <v>22.5</v>
      </c>
      <c r="I299" s="240"/>
      <c r="J299" s="241">
        <f>ROUND(I299*H299,2)</f>
        <v>0</v>
      </c>
      <c r="K299" s="237" t="s">
        <v>146</v>
      </c>
      <c r="L299" s="72"/>
      <c r="M299" s="242" t="s">
        <v>21</v>
      </c>
      <c r="N299" s="243" t="s">
        <v>40</v>
      </c>
      <c r="O299" s="47"/>
      <c r="P299" s="244">
        <f>O299*H299</f>
        <v>0</v>
      </c>
      <c r="Q299" s="244">
        <v>0</v>
      </c>
      <c r="R299" s="244">
        <f>Q299*H299</f>
        <v>0</v>
      </c>
      <c r="S299" s="244">
        <v>0</v>
      </c>
      <c r="T299" s="245">
        <f>S299*H299</f>
        <v>0</v>
      </c>
      <c r="AR299" s="24" t="s">
        <v>147</v>
      </c>
      <c r="AT299" s="24" t="s">
        <v>142</v>
      </c>
      <c r="AU299" s="24" t="s">
        <v>79</v>
      </c>
      <c r="AY299" s="24" t="s">
        <v>140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147</v>
      </c>
      <c r="BM299" s="24" t="s">
        <v>535</v>
      </c>
    </row>
    <row r="300" s="13" customFormat="1">
      <c r="B300" s="260"/>
      <c r="C300" s="261"/>
      <c r="D300" s="249" t="s">
        <v>149</v>
      </c>
      <c r="E300" s="262" t="s">
        <v>21</v>
      </c>
      <c r="F300" s="263" t="s">
        <v>228</v>
      </c>
      <c r="G300" s="261"/>
      <c r="H300" s="262" t="s">
        <v>21</v>
      </c>
      <c r="I300" s="264"/>
      <c r="J300" s="261"/>
      <c r="K300" s="261"/>
      <c r="L300" s="265"/>
      <c r="M300" s="266"/>
      <c r="N300" s="267"/>
      <c r="O300" s="267"/>
      <c r="P300" s="267"/>
      <c r="Q300" s="267"/>
      <c r="R300" s="267"/>
      <c r="S300" s="267"/>
      <c r="T300" s="268"/>
      <c r="AT300" s="269" t="s">
        <v>149</v>
      </c>
      <c r="AU300" s="269" t="s">
        <v>79</v>
      </c>
      <c r="AV300" s="13" t="s">
        <v>76</v>
      </c>
      <c r="AW300" s="13" t="s">
        <v>33</v>
      </c>
      <c r="AX300" s="13" t="s">
        <v>69</v>
      </c>
      <c r="AY300" s="269" t="s">
        <v>140</v>
      </c>
    </row>
    <row r="301" s="12" customFormat="1">
      <c r="B301" s="247"/>
      <c r="C301" s="248"/>
      <c r="D301" s="249" t="s">
        <v>149</v>
      </c>
      <c r="E301" s="250" t="s">
        <v>21</v>
      </c>
      <c r="F301" s="251" t="s">
        <v>536</v>
      </c>
      <c r="G301" s="248"/>
      <c r="H301" s="252">
        <v>22.5</v>
      </c>
      <c r="I301" s="253"/>
      <c r="J301" s="248"/>
      <c r="K301" s="248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149</v>
      </c>
      <c r="AU301" s="258" t="s">
        <v>79</v>
      </c>
      <c r="AV301" s="12" t="s">
        <v>79</v>
      </c>
      <c r="AW301" s="12" t="s">
        <v>33</v>
      </c>
      <c r="AX301" s="12" t="s">
        <v>76</v>
      </c>
      <c r="AY301" s="258" t="s">
        <v>140</v>
      </c>
    </row>
    <row r="302" s="11" customFormat="1" ht="29.88" customHeight="1">
      <c r="B302" s="219"/>
      <c r="C302" s="220"/>
      <c r="D302" s="221" t="s">
        <v>68</v>
      </c>
      <c r="E302" s="233" t="s">
        <v>190</v>
      </c>
      <c r="F302" s="233" t="s">
        <v>537</v>
      </c>
      <c r="G302" s="220"/>
      <c r="H302" s="220"/>
      <c r="I302" s="223"/>
      <c r="J302" s="234">
        <f>BK302</f>
        <v>0</v>
      </c>
      <c r="K302" s="220"/>
      <c r="L302" s="225"/>
      <c r="M302" s="226"/>
      <c r="N302" s="227"/>
      <c r="O302" s="227"/>
      <c r="P302" s="228">
        <f>SUM(P303:P413)</f>
        <v>0</v>
      </c>
      <c r="Q302" s="227"/>
      <c r="R302" s="228">
        <f>SUM(R303:R413)</f>
        <v>653.24785359999998</v>
      </c>
      <c r="S302" s="227"/>
      <c r="T302" s="229">
        <f>SUM(T303:T413)</f>
        <v>1.1480000000000001</v>
      </c>
      <c r="AR302" s="230" t="s">
        <v>76</v>
      </c>
      <c r="AT302" s="231" t="s">
        <v>68</v>
      </c>
      <c r="AU302" s="231" t="s">
        <v>76</v>
      </c>
      <c r="AY302" s="230" t="s">
        <v>140</v>
      </c>
      <c r="BK302" s="232">
        <f>SUM(BK303:BK413)</f>
        <v>0</v>
      </c>
    </row>
    <row r="303" s="1" customFormat="1" ht="25.5" customHeight="1">
      <c r="B303" s="46"/>
      <c r="C303" s="235" t="s">
        <v>538</v>
      </c>
      <c r="D303" s="235" t="s">
        <v>142</v>
      </c>
      <c r="E303" s="236" t="s">
        <v>539</v>
      </c>
      <c r="F303" s="237" t="s">
        <v>540</v>
      </c>
      <c r="G303" s="238" t="s">
        <v>440</v>
      </c>
      <c r="H303" s="239">
        <v>39</v>
      </c>
      <c r="I303" s="240"/>
      <c r="J303" s="241">
        <f>ROUND(I303*H303,2)</f>
        <v>0</v>
      </c>
      <c r="K303" s="237" t="s">
        <v>146</v>
      </c>
      <c r="L303" s="72"/>
      <c r="M303" s="242" t="s">
        <v>21</v>
      </c>
      <c r="N303" s="243" t="s">
        <v>40</v>
      </c>
      <c r="O303" s="47"/>
      <c r="P303" s="244">
        <f>O303*H303</f>
        <v>0</v>
      </c>
      <c r="Q303" s="244">
        <v>0.00069999999999999999</v>
      </c>
      <c r="R303" s="244">
        <f>Q303*H303</f>
        <v>0.027300000000000001</v>
      </c>
      <c r="S303" s="244">
        <v>0</v>
      </c>
      <c r="T303" s="245">
        <f>S303*H303</f>
        <v>0</v>
      </c>
      <c r="AR303" s="24" t="s">
        <v>147</v>
      </c>
      <c r="AT303" s="24" t="s">
        <v>142</v>
      </c>
      <c r="AU303" s="24" t="s">
        <v>79</v>
      </c>
      <c r="AY303" s="24" t="s">
        <v>140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147</v>
      </c>
      <c r="BM303" s="24" t="s">
        <v>541</v>
      </c>
    </row>
    <row r="304" s="12" customFormat="1">
      <c r="B304" s="247"/>
      <c r="C304" s="248"/>
      <c r="D304" s="249" t="s">
        <v>149</v>
      </c>
      <c r="E304" s="250" t="s">
        <v>21</v>
      </c>
      <c r="F304" s="251" t="s">
        <v>322</v>
      </c>
      <c r="G304" s="248"/>
      <c r="H304" s="252">
        <v>39</v>
      </c>
      <c r="I304" s="253"/>
      <c r="J304" s="248"/>
      <c r="K304" s="248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149</v>
      </c>
      <c r="AU304" s="258" t="s">
        <v>79</v>
      </c>
      <c r="AV304" s="12" t="s">
        <v>79</v>
      </c>
      <c r="AW304" s="12" t="s">
        <v>33</v>
      </c>
      <c r="AX304" s="12" t="s">
        <v>76</v>
      </c>
      <c r="AY304" s="258" t="s">
        <v>140</v>
      </c>
    </row>
    <row r="305" s="1" customFormat="1" ht="16.5" customHeight="1">
      <c r="B305" s="46"/>
      <c r="C305" s="281" t="s">
        <v>542</v>
      </c>
      <c r="D305" s="281" t="s">
        <v>293</v>
      </c>
      <c r="E305" s="282" t="s">
        <v>543</v>
      </c>
      <c r="F305" s="283" t="s">
        <v>544</v>
      </c>
      <c r="G305" s="284" t="s">
        <v>440</v>
      </c>
      <c r="H305" s="285">
        <v>3</v>
      </c>
      <c r="I305" s="286"/>
      <c r="J305" s="287">
        <f>ROUND(I305*H305,2)</f>
        <v>0</v>
      </c>
      <c r="K305" s="283" t="s">
        <v>146</v>
      </c>
      <c r="L305" s="288"/>
      <c r="M305" s="289" t="s">
        <v>21</v>
      </c>
      <c r="N305" s="290" t="s">
        <v>40</v>
      </c>
      <c r="O305" s="47"/>
      <c r="P305" s="244">
        <f>O305*H305</f>
        <v>0</v>
      </c>
      <c r="Q305" s="244">
        <v>0.0020999999999999999</v>
      </c>
      <c r="R305" s="244">
        <f>Q305*H305</f>
        <v>0.0063</v>
      </c>
      <c r="S305" s="244">
        <v>0</v>
      </c>
      <c r="T305" s="245">
        <f>S305*H305</f>
        <v>0</v>
      </c>
      <c r="AR305" s="24" t="s">
        <v>183</v>
      </c>
      <c r="AT305" s="24" t="s">
        <v>293</v>
      </c>
      <c r="AU305" s="24" t="s">
        <v>79</v>
      </c>
      <c r="AY305" s="24" t="s">
        <v>140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4" t="s">
        <v>76</v>
      </c>
      <c r="BK305" s="246">
        <f>ROUND(I305*H305,2)</f>
        <v>0</v>
      </c>
      <c r="BL305" s="24" t="s">
        <v>147</v>
      </c>
      <c r="BM305" s="24" t="s">
        <v>545</v>
      </c>
    </row>
    <row r="306" s="12" customFormat="1">
      <c r="B306" s="247"/>
      <c r="C306" s="248"/>
      <c r="D306" s="249" t="s">
        <v>149</v>
      </c>
      <c r="E306" s="250" t="s">
        <v>21</v>
      </c>
      <c r="F306" s="251" t="s">
        <v>546</v>
      </c>
      <c r="G306" s="248"/>
      <c r="H306" s="252">
        <v>3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149</v>
      </c>
      <c r="AU306" s="258" t="s">
        <v>79</v>
      </c>
      <c r="AV306" s="12" t="s">
        <v>79</v>
      </c>
      <c r="AW306" s="12" t="s">
        <v>33</v>
      </c>
      <c r="AX306" s="12" t="s">
        <v>76</v>
      </c>
      <c r="AY306" s="258" t="s">
        <v>140</v>
      </c>
    </row>
    <row r="307" s="1" customFormat="1" ht="16.5" customHeight="1">
      <c r="B307" s="46"/>
      <c r="C307" s="281" t="s">
        <v>547</v>
      </c>
      <c r="D307" s="281" t="s">
        <v>293</v>
      </c>
      <c r="E307" s="282" t="s">
        <v>548</v>
      </c>
      <c r="F307" s="283" t="s">
        <v>549</v>
      </c>
      <c r="G307" s="284" t="s">
        <v>440</v>
      </c>
      <c r="H307" s="285">
        <v>14</v>
      </c>
      <c r="I307" s="286"/>
      <c r="J307" s="287">
        <f>ROUND(I307*H307,2)</f>
        <v>0</v>
      </c>
      <c r="K307" s="283" t="s">
        <v>146</v>
      </c>
      <c r="L307" s="288"/>
      <c r="M307" s="289" t="s">
        <v>21</v>
      </c>
      <c r="N307" s="290" t="s">
        <v>40</v>
      </c>
      <c r="O307" s="47"/>
      <c r="P307" s="244">
        <f>O307*H307</f>
        <v>0</v>
      </c>
      <c r="Q307" s="244">
        <v>0.002</v>
      </c>
      <c r="R307" s="244">
        <f>Q307*H307</f>
        <v>0.028000000000000001</v>
      </c>
      <c r="S307" s="244">
        <v>0</v>
      </c>
      <c r="T307" s="245">
        <f>S307*H307</f>
        <v>0</v>
      </c>
      <c r="AR307" s="24" t="s">
        <v>183</v>
      </c>
      <c r="AT307" s="24" t="s">
        <v>293</v>
      </c>
      <c r="AU307" s="24" t="s">
        <v>79</v>
      </c>
      <c r="AY307" s="24" t="s">
        <v>140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4" t="s">
        <v>76</v>
      </c>
      <c r="BK307" s="246">
        <f>ROUND(I307*H307,2)</f>
        <v>0</v>
      </c>
      <c r="BL307" s="24" t="s">
        <v>147</v>
      </c>
      <c r="BM307" s="24" t="s">
        <v>550</v>
      </c>
    </row>
    <row r="308" s="12" customFormat="1">
      <c r="B308" s="247"/>
      <c r="C308" s="248"/>
      <c r="D308" s="249" t="s">
        <v>149</v>
      </c>
      <c r="E308" s="250" t="s">
        <v>21</v>
      </c>
      <c r="F308" s="251" t="s">
        <v>551</v>
      </c>
      <c r="G308" s="248"/>
      <c r="H308" s="252">
        <v>14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149</v>
      </c>
      <c r="AU308" s="258" t="s">
        <v>79</v>
      </c>
      <c r="AV308" s="12" t="s">
        <v>79</v>
      </c>
      <c r="AW308" s="12" t="s">
        <v>33</v>
      </c>
      <c r="AX308" s="12" t="s">
        <v>76</v>
      </c>
      <c r="AY308" s="258" t="s">
        <v>140</v>
      </c>
    </row>
    <row r="309" s="1" customFormat="1" ht="16.5" customHeight="1">
      <c r="B309" s="46"/>
      <c r="C309" s="281" t="s">
        <v>552</v>
      </c>
      <c r="D309" s="281" t="s">
        <v>293</v>
      </c>
      <c r="E309" s="282" t="s">
        <v>553</v>
      </c>
      <c r="F309" s="283" t="s">
        <v>554</v>
      </c>
      <c r="G309" s="284" t="s">
        <v>440</v>
      </c>
      <c r="H309" s="285">
        <v>1</v>
      </c>
      <c r="I309" s="286"/>
      <c r="J309" s="287">
        <f>ROUND(I309*H309,2)</f>
        <v>0</v>
      </c>
      <c r="K309" s="283" t="s">
        <v>146</v>
      </c>
      <c r="L309" s="288"/>
      <c r="M309" s="289" t="s">
        <v>21</v>
      </c>
      <c r="N309" s="290" t="s">
        <v>40</v>
      </c>
      <c r="O309" s="47"/>
      <c r="P309" s="244">
        <f>O309*H309</f>
        <v>0</v>
      </c>
      <c r="Q309" s="244">
        <v>0.002</v>
      </c>
      <c r="R309" s="244">
        <f>Q309*H309</f>
        <v>0.002</v>
      </c>
      <c r="S309" s="244">
        <v>0</v>
      </c>
      <c r="T309" s="245">
        <f>S309*H309</f>
        <v>0</v>
      </c>
      <c r="AR309" s="24" t="s">
        <v>183</v>
      </c>
      <c r="AT309" s="24" t="s">
        <v>293</v>
      </c>
      <c r="AU309" s="24" t="s">
        <v>79</v>
      </c>
      <c r="AY309" s="24" t="s">
        <v>140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4" t="s">
        <v>76</v>
      </c>
      <c r="BK309" s="246">
        <f>ROUND(I309*H309,2)</f>
        <v>0</v>
      </c>
      <c r="BL309" s="24" t="s">
        <v>147</v>
      </c>
      <c r="BM309" s="24" t="s">
        <v>555</v>
      </c>
    </row>
    <row r="310" s="12" customFormat="1">
      <c r="B310" s="247"/>
      <c r="C310" s="248"/>
      <c r="D310" s="249" t="s">
        <v>149</v>
      </c>
      <c r="E310" s="250" t="s">
        <v>21</v>
      </c>
      <c r="F310" s="251" t="s">
        <v>556</v>
      </c>
      <c r="G310" s="248"/>
      <c r="H310" s="252">
        <v>1</v>
      </c>
      <c r="I310" s="253"/>
      <c r="J310" s="248"/>
      <c r="K310" s="248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149</v>
      </c>
      <c r="AU310" s="258" t="s">
        <v>79</v>
      </c>
      <c r="AV310" s="12" t="s">
        <v>79</v>
      </c>
      <c r="AW310" s="12" t="s">
        <v>33</v>
      </c>
      <c r="AX310" s="12" t="s">
        <v>76</v>
      </c>
      <c r="AY310" s="258" t="s">
        <v>140</v>
      </c>
    </row>
    <row r="311" s="1" customFormat="1" ht="16.5" customHeight="1">
      <c r="B311" s="46"/>
      <c r="C311" s="281" t="s">
        <v>557</v>
      </c>
      <c r="D311" s="281" t="s">
        <v>293</v>
      </c>
      <c r="E311" s="282" t="s">
        <v>558</v>
      </c>
      <c r="F311" s="283" t="s">
        <v>559</v>
      </c>
      <c r="G311" s="284" t="s">
        <v>440</v>
      </c>
      <c r="H311" s="285">
        <v>7</v>
      </c>
      <c r="I311" s="286"/>
      <c r="J311" s="287">
        <f>ROUND(I311*H311,2)</f>
        <v>0</v>
      </c>
      <c r="K311" s="283" t="s">
        <v>146</v>
      </c>
      <c r="L311" s="288"/>
      <c r="M311" s="289" t="s">
        <v>21</v>
      </c>
      <c r="N311" s="290" t="s">
        <v>40</v>
      </c>
      <c r="O311" s="47"/>
      <c r="P311" s="244">
        <f>O311*H311</f>
        <v>0</v>
      </c>
      <c r="Q311" s="244">
        <v>0.0030999999999999999</v>
      </c>
      <c r="R311" s="244">
        <f>Q311*H311</f>
        <v>0.021700000000000001</v>
      </c>
      <c r="S311" s="244">
        <v>0</v>
      </c>
      <c r="T311" s="245">
        <f>S311*H311</f>
        <v>0</v>
      </c>
      <c r="AR311" s="24" t="s">
        <v>183</v>
      </c>
      <c r="AT311" s="24" t="s">
        <v>293</v>
      </c>
      <c r="AU311" s="24" t="s">
        <v>79</v>
      </c>
      <c r="AY311" s="24" t="s">
        <v>140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147</v>
      </c>
      <c r="BM311" s="24" t="s">
        <v>560</v>
      </c>
    </row>
    <row r="312" s="12" customFormat="1">
      <c r="B312" s="247"/>
      <c r="C312" s="248"/>
      <c r="D312" s="249" t="s">
        <v>149</v>
      </c>
      <c r="E312" s="250" t="s">
        <v>21</v>
      </c>
      <c r="F312" s="251" t="s">
        <v>561</v>
      </c>
      <c r="G312" s="248"/>
      <c r="H312" s="252">
        <v>2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149</v>
      </c>
      <c r="AU312" s="258" t="s">
        <v>79</v>
      </c>
      <c r="AV312" s="12" t="s">
        <v>79</v>
      </c>
      <c r="AW312" s="12" t="s">
        <v>33</v>
      </c>
      <c r="AX312" s="12" t="s">
        <v>69</v>
      </c>
      <c r="AY312" s="258" t="s">
        <v>140</v>
      </c>
    </row>
    <row r="313" s="12" customFormat="1">
      <c r="B313" s="247"/>
      <c r="C313" s="248"/>
      <c r="D313" s="249" t="s">
        <v>149</v>
      </c>
      <c r="E313" s="250" t="s">
        <v>21</v>
      </c>
      <c r="F313" s="251" t="s">
        <v>562</v>
      </c>
      <c r="G313" s="248"/>
      <c r="H313" s="252">
        <v>5</v>
      </c>
      <c r="I313" s="253"/>
      <c r="J313" s="248"/>
      <c r="K313" s="248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149</v>
      </c>
      <c r="AU313" s="258" t="s">
        <v>79</v>
      </c>
      <c r="AV313" s="12" t="s">
        <v>79</v>
      </c>
      <c r="AW313" s="12" t="s">
        <v>33</v>
      </c>
      <c r="AX313" s="12" t="s">
        <v>69</v>
      </c>
      <c r="AY313" s="258" t="s">
        <v>140</v>
      </c>
    </row>
    <row r="314" s="14" customFormat="1">
      <c r="B314" s="270"/>
      <c r="C314" s="271"/>
      <c r="D314" s="249" t="s">
        <v>149</v>
      </c>
      <c r="E314" s="272" t="s">
        <v>21</v>
      </c>
      <c r="F314" s="273" t="s">
        <v>189</v>
      </c>
      <c r="G314" s="271"/>
      <c r="H314" s="274">
        <v>7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AT314" s="280" t="s">
        <v>149</v>
      </c>
      <c r="AU314" s="280" t="s">
        <v>79</v>
      </c>
      <c r="AV314" s="14" t="s">
        <v>147</v>
      </c>
      <c r="AW314" s="14" t="s">
        <v>33</v>
      </c>
      <c r="AX314" s="14" t="s">
        <v>76</v>
      </c>
      <c r="AY314" s="280" t="s">
        <v>140</v>
      </c>
    </row>
    <row r="315" s="1" customFormat="1" ht="16.5" customHeight="1">
      <c r="B315" s="46"/>
      <c r="C315" s="281" t="s">
        <v>563</v>
      </c>
      <c r="D315" s="281" t="s">
        <v>293</v>
      </c>
      <c r="E315" s="282" t="s">
        <v>564</v>
      </c>
      <c r="F315" s="283" t="s">
        <v>565</v>
      </c>
      <c r="G315" s="284" t="s">
        <v>440</v>
      </c>
      <c r="H315" s="285">
        <v>8</v>
      </c>
      <c r="I315" s="286"/>
      <c r="J315" s="287">
        <f>ROUND(I315*H315,2)</f>
        <v>0</v>
      </c>
      <c r="K315" s="283" t="s">
        <v>146</v>
      </c>
      <c r="L315" s="288"/>
      <c r="M315" s="289" t="s">
        <v>21</v>
      </c>
      <c r="N315" s="290" t="s">
        <v>40</v>
      </c>
      <c r="O315" s="47"/>
      <c r="P315" s="244">
        <f>O315*H315</f>
        <v>0</v>
      </c>
      <c r="Q315" s="244">
        <v>0.0040000000000000001</v>
      </c>
      <c r="R315" s="244">
        <f>Q315*H315</f>
        <v>0.032000000000000001</v>
      </c>
      <c r="S315" s="244">
        <v>0</v>
      </c>
      <c r="T315" s="245">
        <f>S315*H315</f>
        <v>0</v>
      </c>
      <c r="AR315" s="24" t="s">
        <v>183</v>
      </c>
      <c r="AT315" s="24" t="s">
        <v>293</v>
      </c>
      <c r="AU315" s="24" t="s">
        <v>79</v>
      </c>
      <c r="AY315" s="24" t="s">
        <v>140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147</v>
      </c>
      <c r="BM315" s="24" t="s">
        <v>566</v>
      </c>
    </row>
    <row r="316" s="12" customFormat="1">
      <c r="B316" s="247"/>
      <c r="C316" s="248"/>
      <c r="D316" s="249" t="s">
        <v>149</v>
      </c>
      <c r="E316" s="250" t="s">
        <v>21</v>
      </c>
      <c r="F316" s="251" t="s">
        <v>567</v>
      </c>
      <c r="G316" s="248"/>
      <c r="H316" s="252">
        <v>8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149</v>
      </c>
      <c r="AU316" s="258" t="s">
        <v>79</v>
      </c>
      <c r="AV316" s="12" t="s">
        <v>79</v>
      </c>
      <c r="AW316" s="12" t="s">
        <v>33</v>
      </c>
      <c r="AX316" s="12" t="s">
        <v>76</v>
      </c>
      <c r="AY316" s="258" t="s">
        <v>140</v>
      </c>
    </row>
    <row r="317" s="1" customFormat="1" ht="16.5" customHeight="1">
      <c r="B317" s="46"/>
      <c r="C317" s="281" t="s">
        <v>568</v>
      </c>
      <c r="D317" s="281" t="s">
        <v>293</v>
      </c>
      <c r="E317" s="282" t="s">
        <v>569</v>
      </c>
      <c r="F317" s="283" t="s">
        <v>570</v>
      </c>
      <c r="G317" s="284" t="s">
        <v>440</v>
      </c>
      <c r="H317" s="285">
        <v>1</v>
      </c>
      <c r="I317" s="286"/>
      <c r="J317" s="287">
        <f>ROUND(I317*H317,2)</f>
        <v>0</v>
      </c>
      <c r="K317" s="283" t="s">
        <v>146</v>
      </c>
      <c r="L317" s="288"/>
      <c r="M317" s="289" t="s">
        <v>21</v>
      </c>
      <c r="N317" s="290" t="s">
        <v>40</v>
      </c>
      <c r="O317" s="47"/>
      <c r="P317" s="244">
        <f>O317*H317</f>
        <v>0</v>
      </c>
      <c r="Q317" s="244">
        <v>0.0040000000000000001</v>
      </c>
      <c r="R317" s="244">
        <f>Q317*H317</f>
        <v>0.0040000000000000001</v>
      </c>
      <c r="S317" s="244">
        <v>0</v>
      </c>
      <c r="T317" s="245">
        <f>S317*H317</f>
        <v>0</v>
      </c>
      <c r="AR317" s="24" t="s">
        <v>183</v>
      </c>
      <c r="AT317" s="24" t="s">
        <v>293</v>
      </c>
      <c r="AU317" s="24" t="s">
        <v>79</v>
      </c>
      <c r="AY317" s="24" t="s">
        <v>140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147</v>
      </c>
      <c r="BM317" s="24" t="s">
        <v>571</v>
      </c>
    </row>
    <row r="318" s="12" customFormat="1">
      <c r="B318" s="247"/>
      <c r="C318" s="248"/>
      <c r="D318" s="249" t="s">
        <v>149</v>
      </c>
      <c r="E318" s="250" t="s">
        <v>21</v>
      </c>
      <c r="F318" s="251" t="s">
        <v>572</v>
      </c>
      <c r="G318" s="248"/>
      <c r="H318" s="252">
        <v>1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149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140</v>
      </c>
    </row>
    <row r="319" s="1" customFormat="1" ht="16.5" customHeight="1">
      <c r="B319" s="46"/>
      <c r="C319" s="281" t="s">
        <v>573</v>
      </c>
      <c r="D319" s="281" t="s">
        <v>293</v>
      </c>
      <c r="E319" s="282" t="s">
        <v>574</v>
      </c>
      <c r="F319" s="283" t="s">
        <v>575</v>
      </c>
      <c r="G319" s="284" t="s">
        <v>440</v>
      </c>
      <c r="H319" s="285">
        <v>3</v>
      </c>
      <c r="I319" s="286"/>
      <c r="J319" s="287">
        <f>ROUND(I319*H319,2)</f>
        <v>0</v>
      </c>
      <c r="K319" s="283" t="s">
        <v>146</v>
      </c>
      <c r="L319" s="288"/>
      <c r="M319" s="289" t="s">
        <v>21</v>
      </c>
      <c r="N319" s="290" t="s">
        <v>40</v>
      </c>
      <c r="O319" s="47"/>
      <c r="P319" s="244">
        <f>O319*H319</f>
        <v>0</v>
      </c>
      <c r="Q319" s="244">
        <v>0.0030000000000000001</v>
      </c>
      <c r="R319" s="244">
        <f>Q319*H319</f>
        <v>0.0090000000000000011</v>
      </c>
      <c r="S319" s="244">
        <v>0</v>
      </c>
      <c r="T319" s="245">
        <f>S319*H319</f>
        <v>0</v>
      </c>
      <c r="AR319" s="24" t="s">
        <v>183</v>
      </c>
      <c r="AT319" s="24" t="s">
        <v>293</v>
      </c>
      <c r="AU319" s="24" t="s">
        <v>79</v>
      </c>
      <c r="AY319" s="24" t="s">
        <v>140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147</v>
      </c>
      <c r="BM319" s="24" t="s">
        <v>576</v>
      </c>
    </row>
    <row r="320" s="12" customFormat="1">
      <c r="B320" s="247"/>
      <c r="C320" s="248"/>
      <c r="D320" s="249" t="s">
        <v>149</v>
      </c>
      <c r="E320" s="250" t="s">
        <v>21</v>
      </c>
      <c r="F320" s="251" t="s">
        <v>577</v>
      </c>
      <c r="G320" s="248"/>
      <c r="H320" s="252">
        <v>2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149</v>
      </c>
      <c r="AU320" s="258" t="s">
        <v>79</v>
      </c>
      <c r="AV320" s="12" t="s">
        <v>79</v>
      </c>
      <c r="AW320" s="12" t="s">
        <v>33</v>
      </c>
      <c r="AX320" s="12" t="s">
        <v>69</v>
      </c>
      <c r="AY320" s="258" t="s">
        <v>140</v>
      </c>
    </row>
    <row r="321" s="12" customFormat="1">
      <c r="B321" s="247"/>
      <c r="C321" s="248"/>
      <c r="D321" s="249" t="s">
        <v>149</v>
      </c>
      <c r="E321" s="250" t="s">
        <v>21</v>
      </c>
      <c r="F321" s="251" t="s">
        <v>578</v>
      </c>
      <c r="G321" s="248"/>
      <c r="H321" s="252">
        <v>1</v>
      </c>
      <c r="I321" s="253"/>
      <c r="J321" s="248"/>
      <c r="K321" s="248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149</v>
      </c>
      <c r="AU321" s="258" t="s">
        <v>79</v>
      </c>
      <c r="AV321" s="12" t="s">
        <v>79</v>
      </c>
      <c r="AW321" s="12" t="s">
        <v>33</v>
      </c>
      <c r="AX321" s="12" t="s">
        <v>69</v>
      </c>
      <c r="AY321" s="258" t="s">
        <v>140</v>
      </c>
    </row>
    <row r="322" s="14" customFormat="1">
      <c r="B322" s="270"/>
      <c r="C322" s="271"/>
      <c r="D322" s="249" t="s">
        <v>149</v>
      </c>
      <c r="E322" s="272" t="s">
        <v>21</v>
      </c>
      <c r="F322" s="273" t="s">
        <v>189</v>
      </c>
      <c r="G322" s="271"/>
      <c r="H322" s="274">
        <v>3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AT322" s="280" t="s">
        <v>149</v>
      </c>
      <c r="AU322" s="280" t="s">
        <v>79</v>
      </c>
      <c r="AV322" s="14" t="s">
        <v>147</v>
      </c>
      <c r="AW322" s="14" t="s">
        <v>33</v>
      </c>
      <c r="AX322" s="14" t="s">
        <v>76</v>
      </c>
      <c r="AY322" s="280" t="s">
        <v>140</v>
      </c>
    </row>
    <row r="323" s="1" customFormat="1" ht="16.5" customHeight="1">
      <c r="B323" s="46"/>
      <c r="C323" s="281" t="s">
        <v>579</v>
      </c>
      <c r="D323" s="281" t="s">
        <v>293</v>
      </c>
      <c r="E323" s="282" t="s">
        <v>580</v>
      </c>
      <c r="F323" s="283" t="s">
        <v>581</v>
      </c>
      <c r="G323" s="284" t="s">
        <v>440</v>
      </c>
      <c r="H323" s="285">
        <v>3</v>
      </c>
      <c r="I323" s="286"/>
      <c r="J323" s="287">
        <f>ROUND(I323*H323,2)</f>
        <v>0</v>
      </c>
      <c r="K323" s="283" t="s">
        <v>146</v>
      </c>
      <c r="L323" s="288"/>
      <c r="M323" s="289" t="s">
        <v>21</v>
      </c>
      <c r="N323" s="290" t="s">
        <v>40</v>
      </c>
      <c r="O323" s="47"/>
      <c r="P323" s="244">
        <f>O323*H323</f>
        <v>0</v>
      </c>
      <c r="Q323" s="244">
        <v>0.0040000000000000001</v>
      </c>
      <c r="R323" s="244">
        <f>Q323*H323</f>
        <v>0.012</v>
      </c>
      <c r="S323" s="244">
        <v>0</v>
      </c>
      <c r="T323" s="245">
        <f>S323*H323</f>
        <v>0</v>
      </c>
      <c r="AR323" s="24" t="s">
        <v>183</v>
      </c>
      <c r="AT323" s="24" t="s">
        <v>293</v>
      </c>
      <c r="AU323" s="24" t="s">
        <v>79</v>
      </c>
      <c r="AY323" s="24" t="s">
        <v>140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147</v>
      </c>
      <c r="BM323" s="24" t="s">
        <v>582</v>
      </c>
    </row>
    <row r="324" s="12" customFormat="1">
      <c r="B324" s="247"/>
      <c r="C324" s="248"/>
      <c r="D324" s="249" t="s">
        <v>149</v>
      </c>
      <c r="E324" s="250" t="s">
        <v>21</v>
      </c>
      <c r="F324" s="251" t="s">
        <v>583</v>
      </c>
      <c r="G324" s="248"/>
      <c r="H324" s="252">
        <v>1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149</v>
      </c>
      <c r="AU324" s="258" t="s">
        <v>79</v>
      </c>
      <c r="AV324" s="12" t="s">
        <v>79</v>
      </c>
      <c r="AW324" s="12" t="s">
        <v>33</v>
      </c>
      <c r="AX324" s="12" t="s">
        <v>69</v>
      </c>
      <c r="AY324" s="258" t="s">
        <v>140</v>
      </c>
    </row>
    <row r="325" s="12" customFormat="1">
      <c r="B325" s="247"/>
      <c r="C325" s="248"/>
      <c r="D325" s="249" t="s">
        <v>149</v>
      </c>
      <c r="E325" s="250" t="s">
        <v>21</v>
      </c>
      <c r="F325" s="251" t="s">
        <v>584</v>
      </c>
      <c r="G325" s="248"/>
      <c r="H325" s="252">
        <v>1</v>
      </c>
      <c r="I325" s="253"/>
      <c r="J325" s="248"/>
      <c r="K325" s="248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149</v>
      </c>
      <c r="AU325" s="258" t="s">
        <v>79</v>
      </c>
      <c r="AV325" s="12" t="s">
        <v>79</v>
      </c>
      <c r="AW325" s="12" t="s">
        <v>33</v>
      </c>
      <c r="AX325" s="12" t="s">
        <v>69</v>
      </c>
      <c r="AY325" s="258" t="s">
        <v>140</v>
      </c>
    </row>
    <row r="326" s="12" customFormat="1">
      <c r="B326" s="247"/>
      <c r="C326" s="248"/>
      <c r="D326" s="249" t="s">
        <v>149</v>
      </c>
      <c r="E326" s="250" t="s">
        <v>21</v>
      </c>
      <c r="F326" s="251" t="s">
        <v>585</v>
      </c>
      <c r="G326" s="248"/>
      <c r="H326" s="252">
        <v>1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149</v>
      </c>
      <c r="AU326" s="258" t="s">
        <v>79</v>
      </c>
      <c r="AV326" s="12" t="s">
        <v>79</v>
      </c>
      <c r="AW326" s="12" t="s">
        <v>33</v>
      </c>
      <c r="AX326" s="12" t="s">
        <v>69</v>
      </c>
      <c r="AY326" s="258" t="s">
        <v>140</v>
      </c>
    </row>
    <row r="327" s="14" customFormat="1">
      <c r="B327" s="270"/>
      <c r="C327" s="271"/>
      <c r="D327" s="249" t="s">
        <v>149</v>
      </c>
      <c r="E327" s="272" t="s">
        <v>21</v>
      </c>
      <c r="F327" s="273" t="s">
        <v>189</v>
      </c>
      <c r="G327" s="271"/>
      <c r="H327" s="274">
        <v>3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AT327" s="280" t="s">
        <v>149</v>
      </c>
      <c r="AU327" s="280" t="s">
        <v>79</v>
      </c>
      <c r="AV327" s="14" t="s">
        <v>147</v>
      </c>
      <c r="AW327" s="14" t="s">
        <v>33</v>
      </c>
      <c r="AX327" s="14" t="s">
        <v>76</v>
      </c>
      <c r="AY327" s="280" t="s">
        <v>140</v>
      </c>
    </row>
    <row r="328" s="1" customFormat="1" ht="25.5" customHeight="1">
      <c r="B328" s="46"/>
      <c r="C328" s="235" t="s">
        <v>586</v>
      </c>
      <c r="D328" s="235" t="s">
        <v>142</v>
      </c>
      <c r="E328" s="236" t="s">
        <v>587</v>
      </c>
      <c r="F328" s="237" t="s">
        <v>588</v>
      </c>
      <c r="G328" s="238" t="s">
        <v>440</v>
      </c>
      <c r="H328" s="239">
        <v>3</v>
      </c>
      <c r="I328" s="240"/>
      <c r="J328" s="241">
        <f>ROUND(I328*H328,2)</f>
        <v>0</v>
      </c>
      <c r="K328" s="237" t="s">
        <v>146</v>
      </c>
      <c r="L328" s="72"/>
      <c r="M328" s="242" t="s">
        <v>21</v>
      </c>
      <c r="N328" s="243" t="s">
        <v>40</v>
      </c>
      <c r="O328" s="47"/>
      <c r="P328" s="244">
        <f>O328*H328</f>
        <v>0</v>
      </c>
      <c r="Q328" s="244">
        <v>0.0010499999999999999</v>
      </c>
      <c r="R328" s="244">
        <f>Q328*H328</f>
        <v>0.00315</v>
      </c>
      <c r="S328" s="244">
        <v>0</v>
      </c>
      <c r="T328" s="245">
        <f>S328*H328</f>
        <v>0</v>
      </c>
      <c r="AR328" s="24" t="s">
        <v>147</v>
      </c>
      <c r="AT328" s="24" t="s">
        <v>142</v>
      </c>
      <c r="AU328" s="24" t="s">
        <v>79</v>
      </c>
      <c r="AY328" s="24" t="s">
        <v>140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24" t="s">
        <v>76</v>
      </c>
      <c r="BK328" s="246">
        <f>ROUND(I328*H328,2)</f>
        <v>0</v>
      </c>
      <c r="BL328" s="24" t="s">
        <v>147</v>
      </c>
      <c r="BM328" s="24" t="s">
        <v>589</v>
      </c>
    </row>
    <row r="329" s="1" customFormat="1" ht="16.5" customHeight="1">
      <c r="B329" s="46"/>
      <c r="C329" s="281" t="s">
        <v>590</v>
      </c>
      <c r="D329" s="281" t="s">
        <v>293</v>
      </c>
      <c r="E329" s="282" t="s">
        <v>591</v>
      </c>
      <c r="F329" s="283" t="s">
        <v>592</v>
      </c>
      <c r="G329" s="284" t="s">
        <v>440</v>
      </c>
      <c r="H329" s="285">
        <v>3</v>
      </c>
      <c r="I329" s="286"/>
      <c r="J329" s="287">
        <f>ROUND(I329*H329,2)</f>
        <v>0</v>
      </c>
      <c r="K329" s="283" t="s">
        <v>146</v>
      </c>
      <c r="L329" s="288"/>
      <c r="M329" s="289" t="s">
        <v>21</v>
      </c>
      <c r="N329" s="290" t="s">
        <v>40</v>
      </c>
      <c r="O329" s="47"/>
      <c r="P329" s="244">
        <f>O329*H329</f>
        <v>0</v>
      </c>
      <c r="Q329" s="244">
        <v>0.0060000000000000001</v>
      </c>
      <c r="R329" s="244">
        <f>Q329*H329</f>
        <v>0.018000000000000002</v>
      </c>
      <c r="S329" s="244">
        <v>0</v>
      </c>
      <c r="T329" s="245">
        <f>S329*H329</f>
        <v>0</v>
      </c>
      <c r="AR329" s="24" t="s">
        <v>183</v>
      </c>
      <c r="AT329" s="24" t="s">
        <v>293</v>
      </c>
      <c r="AU329" s="24" t="s">
        <v>79</v>
      </c>
      <c r="AY329" s="24" t="s">
        <v>140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147</v>
      </c>
      <c r="BM329" s="24" t="s">
        <v>593</v>
      </c>
    </row>
    <row r="330" s="12" customFormat="1">
      <c r="B330" s="247"/>
      <c r="C330" s="248"/>
      <c r="D330" s="249" t="s">
        <v>149</v>
      </c>
      <c r="E330" s="250" t="s">
        <v>21</v>
      </c>
      <c r="F330" s="251" t="s">
        <v>594</v>
      </c>
      <c r="G330" s="248"/>
      <c r="H330" s="252">
        <v>2</v>
      </c>
      <c r="I330" s="253"/>
      <c r="J330" s="248"/>
      <c r="K330" s="248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149</v>
      </c>
      <c r="AU330" s="258" t="s">
        <v>79</v>
      </c>
      <c r="AV330" s="12" t="s">
        <v>79</v>
      </c>
      <c r="AW330" s="12" t="s">
        <v>33</v>
      </c>
      <c r="AX330" s="12" t="s">
        <v>69</v>
      </c>
      <c r="AY330" s="258" t="s">
        <v>140</v>
      </c>
    </row>
    <row r="331" s="12" customFormat="1">
      <c r="B331" s="247"/>
      <c r="C331" s="248"/>
      <c r="D331" s="249" t="s">
        <v>149</v>
      </c>
      <c r="E331" s="250" t="s">
        <v>21</v>
      </c>
      <c r="F331" s="251" t="s">
        <v>595</v>
      </c>
      <c r="G331" s="248"/>
      <c r="H331" s="252">
        <v>1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149</v>
      </c>
      <c r="AU331" s="258" t="s">
        <v>79</v>
      </c>
      <c r="AV331" s="12" t="s">
        <v>79</v>
      </c>
      <c r="AW331" s="12" t="s">
        <v>33</v>
      </c>
      <c r="AX331" s="12" t="s">
        <v>69</v>
      </c>
      <c r="AY331" s="258" t="s">
        <v>140</v>
      </c>
    </row>
    <row r="332" s="14" customFormat="1">
      <c r="B332" s="270"/>
      <c r="C332" s="271"/>
      <c r="D332" s="249" t="s">
        <v>149</v>
      </c>
      <c r="E332" s="272" t="s">
        <v>21</v>
      </c>
      <c r="F332" s="273" t="s">
        <v>189</v>
      </c>
      <c r="G332" s="271"/>
      <c r="H332" s="274">
        <v>3</v>
      </c>
      <c r="I332" s="275"/>
      <c r="J332" s="271"/>
      <c r="K332" s="271"/>
      <c r="L332" s="276"/>
      <c r="M332" s="277"/>
      <c r="N332" s="278"/>
      <c r="O332" s="278"/>
      <c r="P332" s="278"/>
      <c r="Q332" s="278"/>
      <c r="R332" s="278"/>
      <c r="S332" s="278"/>
      <c r="T332" s="279"/>
      <c r="AT332" s="280" t="s">
        <v>149</v>
      </c>
      <c r="AU332" s="280" t="s">
        <v>79</v>
      </c>
      <c r="AV332" s="14" t="s">
        <v>147</v>
      </c>
      <c r="AW332" s="14" t="s">
        <v>33</v>
      </c>
      <c r="AX332" s="14" t="s">
        <v>76</v>
      </c>
      <c r="AY332" s="280" t="s">
        <v>140</v>
      </c>
    </row>
    <row r="333" s="1" customFormat="1" ht="16.5" customHeight="1">
      <c r="B333" s="46"/>
      <c r="C333" s="235" t="s">
        <v>596</v>
      </c>
      <c r="D333" s="235" t="s">
        <v>142</v>
      </c>
      <c r="E333" s="236" t="s">
        <v>597</v>
      </c>
      <c r="F333" s="237" t="s">
        <v>598</v>
      </c>
      <c r="G333" s="238" t="s">
        <v>440</v>
      </c>
      <c r="H333" s="239">
        <v>3</v>
      </c>
      <c r="I333" s="240"/>
      <c r="J333" s="241">
        <f>ROUND(I333*H333,2)</f>
        <v>0</v>
      </c>
      <c r="K333" s="237" t="s">
        <v>146</v>
      </c>
      <c r="L333" s="72"/>
      <c r="M333" s="242" t="s">
        <v>21</v>
      </c>
      <c r="N333" s="243" t="s">
        <v>40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AR333" s="24" t="s">
        <v>147</v>
      </c>
      <c r="AT333" s="24" t="s">
        <v>142</v>
      </c>
      <c r="AU333" s="24" t="s">
        <v>79</v>
      </c>
      <c r="AY333" s="24" t="s">
        <v>140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147</v>
      </c>
      <c r="BM333" s="24" t="s">
        <v>599</v>
      </c>
    </row>
    <row r="334" s="1" customFormat="1" ht="16.5" customHeight="1">
      <c r="B334" s="46"/>
      <c r="C334" s="281" t="s">
        <v>600</v>
      </c>
      <c r="D334" s="281" t="s">
        <v>293</v>
      </c>
      <c r="E334" s="282" t="s">
        <v>601</v>
      </c>
      <c r="F334" s="283" t="s">
        <v>602</v>
      </c>
      <c r="G334" s="284" t="s">
        <v>440</v>
      </c>
      <c r="H334" s="285">
        <v>2</v>
      </c>
      <c r="I334" s="286"/>
      <c r="J334" s="287">
        <f>ROUND(I334*H334,2)</f>
        <v>0</v>
      </c>
      <c r="K334" s="283" t="s">
        <v>146</v>
      </c>
      <c r="L334" s="288"/>
      <c r="M334" s="289" t="s">
        <v>21</v>
      </c>
      <c r="N334" s="290" t="s">
        <v>40</v>
      </c>
      <c r="O334" s="47"/>
      <c r="P334" s="244">
        <f>O334*H334</f>
        <v>0</v>
      </c>
      <c r="Q334" s="244">
        <v>0.0054000000000000003</v>
      </c>
      <c r="R334" s="244">
        <f>Q334*H334</f>
        <v>0.010800000000000001</v>
      </c>
      <c r="S334" s="244">
        <v>0</v>
      </c>
      <c r="T334" s="245">
        <f>S334*H334</f>
        <v>0</v>
      </c>
      <c r="AR334" s="24" t="s">
        <v>183</v>
      </c>
      <c r="AT334" s="24" t="s">
        <v>293</v>
      </c>
      <c r="AU334" s="24" t="s">
        <v>79</v>
      </c>
      <c r="AY334" s="24" t="s">
        <v>140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147</v>
      </c>
      <c r="BM334" s="24" t="s">
        <v>603</v>
      </c>
    </row>
    <row r="335" s="1" customFormat="1" ht="16.5" customHeight="1">
      <c r="B335" s="46"/>
      <c r="C335" s="281" t="s">
        <v>604</v>
      </c>
      <c r="D335" s="281" t="s">
        <v>293</v>
      </c>
      <c r="E335" s="282" t="s">
        <v>605</v>
      </c>
      <c r="F335" s="283" t="s">
        <v>606</v>
      </c>
      <c r="G335" s="284" t="s">
        <v>440</v>
      </c>
      <c r="H335" s="285">
        <v>1</v>
      </c>
      <c r="I335" s="286"/>
      <c r="J335" s="287">
        <f>ROUND(I335*H335,2)</f>
        <v>0</v>
      </c>
      <c r="K335" s="283" t="s">
        <v>146</v>
      </c>
      <c r="L335" s="288"/>
      <c r="M335" s="289" t="s">
        <v>21</v>
      </c>
      <c r="N335" s="290" t="s">
        <v>40</v>
      </c>
      <c r="O335" s="47"/>
      <c r="P335" s="244">
        <f>O335*H335</f>
        <v>0</v>
      </c>
      <c r="Q335" s="244">
        <v>0.0089999999999999993</v>
      </c>
      <c r="R335" s="244">
        <f>Q335*H335</f>
        <v>0.0089999999999999993</v>
      </c>
      <c r="S335" s="244">
        <v>0</v>
      </c>
      <c r="T335" s="245">
        <f>S335*H335</f>
        <v>0</v>
      </c>
      <c r="AR335" s="24" t="s">
        <v>183</v>
      </c>
      <c r="AT335" s="24" t="s">
        <v>293</v>
      </c>
      <c r="AU335" s="24" t="s">
        <v>79</v>
      </c>
      <c r="AY335" s="24" t="s">
        <v>140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24" t="s">
        <v>76</v>
      </c>
      <c r="BK335" s="246">
        <f>ROUND(I335*H335,2)</f>
        <v>0</v>
      </c>
      <c r="BL335" s="24" t="s">
        <v>147</v>
      </c>
      <c r="BM335" s="24" t="s">
        <v>607</v>
      </c>
    </row>
    <row r="336" s="1" customFormat="1" ht="25.5" customHeight="1">
      <c r="B336" s="46"/>
      <c r="C336" s="235" t="s">
        <v>608</v>
      </c>
      <c r="D336" s="235" t="s">
        <v>142</v>
      </c>
      <c r="E336" s="236" t="s">
        <v>609</v>
      </c>
      <c r="F336" s="237" t="s">
        <v>610</v>
      </c>
      <c r="G336" s="238" t="s">
        <v>440</v>
      </c>
      <c r="H336" s="239">
        <v>27</v>
      </c>
      <c r="I336" s="240"/>
      <c r="J336" s="241">
        <f>ROUND(I336*H336,2)</f>
        <v>0</v>
      </c>
      <c r="K336" s="237" t="s">
        <v>146</v>
      </c>
      <c r="L336" s="72"/>
      <c r="M336" s="242" t="s">
        <v>21</v>
      </c>
      <c r="N336" s="243" t="s">
        <v>40</v>
      </c>
      <c r="O336" s="47"/>
      <c r="P336" s="244">
        <f>O336*H336</f>
        <v>0</v>
      </c>
      <c r="Q336" s="244">
        <v>0.11241</v>
      </c>
      <c r="R336" s="244">
        <f>Q336*H336</f>
        <v>3.0350699999999997</v>
      </c>
      <c r="S336" s="244">
        <v>0</v>
      </c>
      <c r="T336" s="245">
        <f>S336*H336</f>
        <v>0</v>
      </c>
      <c r="AR336" s="24" t="s">
        <v>147</v>
      </c>
      <c r="AT336" s="24" t="s">
        <v>142</v>
      </c>
      <c r="AU336" s="24" t="s">
        <v>79</v>
      </c>
      <c r="AY336" s="24" t="s">
        <v>140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24" t="s">
        <v>76</v>
      </c>
      <c r="BK336" s="246">
        <f>ROUND(I336*H336,2)</f>
        <v>0</v>
      </c>
      <c r="BL336" s="24" t="s">
        <v>147</v>
      </c>
      <c r="BM336" s="24" t="s">
        <v>611</v>
      </c>
    </row>
    <row r="337" s="12" customFormat="1">
      <c r="B337" s="247"/>
      <c r="C337" s="248"/>
      <c r="D337" s="249" t="s">
        <v>149</v>
      </c>
      <c r="E337" s="250" t="s">
        <v>21</v>
      </c>
      <c r="F337" s="251" t="s">
        <v>266</v>
      </c>
      <c r="G337" s="248"/>
      <c r="H337" s="252">
        <v>27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149</v>
      </c>
      <c r="AU337" s="258" t="s">
        <v>79</v>
      </c>
      <c r="AV337" s="12" t="s">
        <v>79</v>
      </c>
      <c r="AW337" s="12" t="s">
        <v>33</v>
      </c>
      <c r="AX337" s="12" t="s">
        <v>76</v>
      </c>
      <c r="AY337" s="258" t="s">
        <v>140</v>
      </c>
    </row>
    <row r="338" s="1" customFormat="1" ht="16.5" customHeight="1">
      <c r="B338" s="46"/>
      <c r="C338" s="281" t="s">
        <v>612</v>
      </c>
      <c r="D338" s="281" t="s">
        <v>293</v>
      </c>
      <c r="E338" s="282" t="s">
        <v>613</v>
      </c>
      <c r="F338" s="283" t="s">
        <v>614</v>
      </c>
      <c r="G338" s="284" t="s">
        <v>440</v>
      </c>
      <c r="H338" s="285">
        <v>27</v>
      </c>
      <c r="I338" s="286"/>
      <c r="J338" s="287">
        <f>ROUND(I338*H338,2)</f>
        <v>0</v>
      </c>
      <c r="K338" s="283" t="s">
        <v>146</v>
      </c>
      <c r="L338" s="288"/>
      <c r="M338" s="289" t="s">
        <v>21</v>
      </c>
      <c r="N338" s="290" t="s">
        <v>40</v>
      </c>
      <c r="O338" s="47"/>
      <c r="P338" s="244">
        <f>O338*H338</f>
        <v>0</v>
      </c>
      <c r="Q338" s="244">
        <v>0.0025000000000000001</v>
      </c>
      <c r="R338" s="244">
        <f>Q338*H338</f>
        <v>0.067500000000000004</v>
      </c>
      <c r="S338" s="244">
        <v>0</v>
      </c>
      <c r="T338" s="245">
        <f>S338*H338</f>
        <v>0</v>
      </c>
      <c r="AR338" s="24" t="s">
        <v>183</v>
      </c>
      <c r="AT338" s="24" t="s">
        <v>293</v>
      </c>
      <c r="AU338" s="24" t="s">
        <v>79</v>
      </c>
      <c r="AY338" s="24" t="s">
        <v>140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4" t="s">
        <v>76</v>
      </c>
      <c r="BK338" s="246">
        <f>ROUND(I338*H338,2)</f>
        <v>0</v>
      </c>
      <c r="BL338" s="24" t="s">
        <v>147</v>
      </c>
      <c r="BM338" s="24" t="s">
        <v>615</v>
      </c>
    </row>
    <row r="339" s="1" customFormat="1" ht="25.5" customHeight="1">
      <c r="B339" s="46"/>
      <c r="C339" s="235" t="s">
        <v>616</v>
      </c>
      <c r="D339" s="235" t="s">
        <v>142</v>
      </c>
      <c r="E339" s="236" t="s">
        <v>617</v>
      </c>
      <c r="F339" s="237" t="s">
        <v>618</v>
      </c>
      <c r="G339" s="238" t="s">
        <v>158</v>
      </c>
      <c r="H339" s="239">
        <v>428</v>
      </c>
      <c r="I339" s="240"/>
      <c r="J339" s="241">
        <f>ROUND(I339*H339,2)</f>
        <v>0</v>
      </c>
      <c r="K339" s="237" t="s">
        <v>146</v>
      </c>
      <c r="L339" s="72"/>
      <c r="M339" s="242" t="s">
        <v>21</v>
      </c>
      <c r="N339" s="243" t="s">
        <v>40</v>
      </c>
      <c r="O339" s="47"/>
      <c r="P339" s="244">
        <f>O339*H339</f>
        <v>0</v>
      </c>
      <c r="Q339" s="244">
        <v>0.00011</v>
      </c>
      <c r="R339" s="244">
        <f>Q339*H339</f>
        <v>0.047080000000000004</v>
      </c>
      <c r="S339" s="244">
        <v>0</v>
      </c>
      <c r="T339" s="245">
        <f>S339*H339</f>
        <v>0</v>
      </c>
      <c r="AR339" s="24" t="s">
        <v>147</v>
      </c>
      <c r="AT339" s="24" t="s">
        <v>142</v>
      </c>
      <c r="AU339" s="24" t="s">
        <v>79</v>
      </c>
      <c r="AY339" s="24" t="s">
        <v>140</v>
      </c>
      <c r="BE339" s="246">
        <f>IF(N339="základní",J339,0)</f>
        <v>0</v>
      </c>
      <c r="BF339" s="246">
        <f>IF(N339="snížená",J339,0)</f>
        <v>0</v>
      </c>
      <c r="BG339" s="246">
        <f>IF(N339="zákl. přenesená",J339,0)</f>
        <v>0</v>
      </c>
      <c r="BH339" s="246">
        <f>IF(N339="sníž. přenesená",J339,0)</f>
        <v>0</v>
      </c>
      <c r="BI339" s="246">
        <f>IF(N339="nulová",J339,0)</f>
        <v>0</v>
      </c>
      <c r="BJ339" s="24" t="s">
        <v>76</v>
      </c>
      <c r="BK339" s="246">
        <f>ROUND(I339*H339,2)</f>
        <v>0</v>
      </c>
      <c r="BL339" s="24" t="s">
        <v>147</v>
      </c>
      <c r="BM339" s="24" t="s">
        <v>619</v>
      </c>
    </row>
    <row r="340" s="12" customFormat="1">
      <c r="B340" s="247"/>
      <c r="C340" s="248"/>
      <c r="D340" s="249" t="s">
        <v>149</v>
      </c>
      <c r="E340" s="250" t="s">
        <v>21</v>
      </c>
      <c r="F340" s="251" t="s">
        <v>620</v>
      </c>
      <c r="G340" s="248"/>
      <c r="H340" s="252">
        <v>310</v>
      </c>
      <c r="I340" s="253"/>
      <c r="J340" s="248"/>
      <c r="K340" s="248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149</v>
      </c>
      <c r="AU340" s="258" t="s">
        <v>79</v>
      </c>
      <c r="AV340" s="12" t="s">
        <v>79</v>
      </c>
      <c r="AW340" s="12" t="s">
        <v>33</v>
      </c>
      <c r="AX340" s="12" t="s">
        <v>69</v>
      </c>
      <c r="AY340" s="258" t="s">
        <v>140</v>
      </c>
    </row>
    <row r="341" s="12" customFormat="1">
      <c r="B341" s="247"/>
      <c r="C341" s="248"/>
      <c r="D341" s="249" t="s">
        <v>149</v>
      </c>
      <c r="E341" s="250" t="s">
        <v>21</v>
      </c>
      <c r="F341" s="251" t="s">
        <v>621</v>
      </c>
      <c r="G341" s="248"/>
      <c r="H341" s="252">
        <v>108</v>
      </c>
      <c r="I341" s="253"/>
      <c r="J341" s="248"/>
      <c r="K341" s="248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149</v>
      </c>
      <c r="AU341" s="258" t="s">
        <v>79</v>
      </c>
      <c r="AV341" s="12" t="s">
        <v>79</v>
      </c>
      <c r="AW341" s="12" t="s">
        <v>33</v>
      </c>
      <c r="AX341" s="12" t="s">
        <v>69</v>
      </c>
      <c r="AY341" s="258" t="s">
        <v>140</v>
      </c>
    </row>
    <row r="342" s="12" customFormat="1">
      <c r="B342" s="247"/>
      <c r="C342" s="248"/>
      <c r="D342" s="249" t="s">
        <v>149</v>
      </c>
      <c r="E342" s="250" t="s">
        <v>21</v>
      </c>
      <c r="F342" s="251" t="s">
        <v>622</v>
      </c>
      <c r="G342" s="248"/>
      <c r="H342" s="252">
        <v>10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149</v>
      </c>
      <c r="AU342" s="258" t="s">
        <v>79</v>
      </c>
      <c r="AV342" s="12" t="s">
        <v>79</v>
      </c>
      <c r="AW342" s="12" t="s">
        <v>33</v>
      </c>
      <c r="AX342" s="12" t="s">
        <v>69</v>
      </c>
      <c r="AY342" s="258" t="s">
        <v>140</v>
      </c>
    </row>
    <row r="343" s="14" customFormat="1">
      <c r="B343" s="270"/>
      <c r="C343" s="271"/>
      <c r="D343" s="249" t="s">
        <v>149</v>
      </c>
      <c r="E343" s="272" t="s">
        <v>21</v>
      </c>
      <c r="F343" s="273" t="s">
        <v>189</v>
      </c>
      <c r="G343" s="271"/>
      <c r="H343" s="274">
        <v>428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AT343" s="280" t="s">
        <v>149</v>
      </c>
      <c r="AU343" s="280" t="s">
        <v>79</v>
      </c>
      <c r="AV343" s="14" t="s">
        <v>147</v>
      </c>
      <c r="AW343" s="14" t="s">
        <v>33</v>
      </c>
      <c r="AX343" s="14" t="s">
        <v>76</v>
      </c>
      <c r="AY343" s="280" t="s">
        <v>140</v>
      </c>
    </row>
    <row r="344" s="1" customFormat="1" ht="25.5" customHeight="1">
      <c r="B344" s="46"/>
      <c r="C344" s="235" t="s">
        <v>623</v>
      </c>
      <c r="D344" s="235" t="s">
        <v>142</v>
      </c>
      <c r="E344" s="236" t="s">
        <v>624</v>
      </c>
      <c r="F344" s="237" t="s">
        <v>625</v>
      </c>
      <c r="G344" s="238" t="s">
        <v>158</v>
      </c>
      <c r="H344" s="239">
        <v>207</v>
      </c>
      <c r="I344" s="240"/>
      <c r="J344" s="241">
        <f>ROUND(I344*H344,2)</f>
        <v>0</v>
      </c>
      <c r="K344" s="237" t="s">
        <v>146</v>
      </c>
      <c r="L344" s="72"/>
      <c r="M344" s="242" t="s">
        <v>21</v>
      </c>
      <c r="N344" s="243" t="s">
        <v>40</v>
      </c>
      <c r="O344" s="47"/>
      <c r="P344" s="244">
        <f>O344*H344</f>
        <v>0</v>
      </c>
      <c r="Q344" s="244">
        <v>0.00011</v>
      </c>
      <c r="R344" s="244">
        <f>Q344*H344</f>
        <v>0.022770000000000002</v>
      </c>
      <c r="S344" s="244">
        <v>0</v>
      </c>
      <c r="T344" s="245">
        <f>S344*H344</f>
        <v>0</v>
      </c>
      <c r="AR344" s="24" t="s">
        <v>147</v>
      </c>
      <c r="AT344" s="24" t="s">
        <v>142</v>
      </c>
      <c r="AU344" s="24" t="s">
        <v>79</v>
      </c>
      <c r="AY344" s="24" t="s">
        <v>140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24" t="s">
        <v>76</v>
      </c>
      <c r="BK344" s="246">
        <f>ROUND(I344*H344,2)</f>
        <v>0</v>
      </c>
      <c r="BL344" s="24" t="s">
        <v>147</v>
      </c>
      <c r="BM344" s="24" t="s">
        <v>626</v>
      </c>
    </row>
    <row r="345" s="12" customFormat="1">
      <c r="B345" s="247"/>
      <c r="C345" s="248"/>
      <c r="D345" s="249" t="s">
        <v>149</v>
      </c>
      <c r="E345" s="250" t="s">
        <v>21</v>
      </c>
      <c r="F345" s="251" t="s">
        <v>627</v>
      </c>
      <c r="G345" s="248"/>
      <c r="H345" s="252">
        <v>207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149</v>
      </c>
      <c r="AU345" s="258" t="s">
        <v>79</v>
      </c>
      <c r="AV345" s="12" t="s">
        <v>79</v>
      </c>
      <c r="AW345" s="12" t="s">
        <v>33</v>
      </c>
      <c r="AX345" s="12" t="s">
        <v>76</v>
      </c>
      <c r="AY345" s="258" t="s">
        <v>140</v>
      </c>
    </row>
    <row r="346" s="1" customFormat="1" ht="25.5" customHeight="1">
      <c r="B346" s="46"/>
      <c r="C346" s="235" t="s">
        <v>628</v>
      </c>
      <c r="D346" s="235" t="s">
        <v>142</v>
      </c>
      <c r="E346" s="236" t="s">
        <v>629</v>
      </c>
      <c r="F346" s="237" t="s">
        <v>630</v>
      </c>
      <c r="G346" s="238" t="s">
        <v>158</v>
      </c>
      <c r="H346" s="239">
        <v>178</v>
      </c>
      <c r="I346" s="240"/>
      <c r="J346" s="241">
        <f>ROUND(I346*H346,2)</f>
        <v>0</v>
      </c>
      <c r="K346" s="237" t="s">
        <v>146</v>
      </c>
      <c r="L346" s="72"/>
      <c r="M346" s="242" t="s">
        <v>21</v>
      </c>
      <c r="N346" s="243" t="s">
        <v>40</v>
      </c>
      <c r="O346" s="47"/>
      <c r="P346" s="244">
        <f>O346*H346</f>
        <v>0</v>
      </c>
      <c r="Q346" s="244">
        <v>4.0000000000000003E-05</v>
      </c>
      <c r="R346" s="244">
        <f>Q346*H346</f>
        <v>0.0071200000000000005</v>
      </c>
      <c r="S346" s="244">
        <v>0</v>
      </c>
      <c r="T346" s="245">
        <f>S346*H346</f>
        <v>0</v>
      </c>
      <c r="AR346" s="24" t="s">
        <v>147</v>
      </c>
      <c r="AT346" s="24" t="s">
        <v>142</v>
      </c>
      <c r="AU346" s="24" t="s">
        <v>79</v>
      </c>
      <c r="AY346" s="24" t="s">
        <v>140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4" t="s">
        <v>76</v>
      </c>
      <c r="BK346" s="246">
        <f>ROUND(I346*H346,2)</f>
        <v>0</v>
      </c>
      <c r="BL346" s="24" t="s">
        <v>147</v>
      </c>
      <c r="BM346" s="24" t="s">
        <v>631</v>
      </c>
    </row>
    <row r="347" s="12" customFormat="1">
      <c r="B347" s="247"/>
      <c r="C347" s="248"/>
      <c r="D347" s="249" t="s">
        <v>149</v>
      </c>
      <c r="E347" s="250" t="s">
        <v>21</v>
      </c>
      <c r="F347" s="251" t="s">
        <v>632</v>
      </c>
      <c r="G347" s="248"/>
      <c r="H347" s="252">
        <v>62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149</v>
      </c>
      <c r="AU347" s="258" t="s">
        <v>79</v>
      </c>
      <c r="AV347" s="12" t="s">
        <v>79</v>
      </c>
      <c r="AW347" s="12" t="s">
        <v>33</v>
      </c>
      <c r="AX347" s="12" t="s">
        <v>69</v>
      </c>
      <c r="AY347" s="258" t="s">
        <v>140</v>
      </c>
    </row>
    <row r="348" s="12" customFormat="1">
      <c r="B348" s="247"/>
      <c r="C348" s="248"/>
      <c r="D348" s="249" t="s">
        <v>149</v>
      </c>
      <c r="E348" s="250" t="s">
        <v>21</v>
      </c>
      <c r="F348" s="251" t="s">
        <v>633</v>
      </c>
      <c r="G348" s="248"/>
      <c r="H348" s="252">
        <v>116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149</v>
      </c>
      <c r="AU348" s="258" t="s">
        <v>79</v>
      </c>
      <c r="AV348" s="12" t="s">
        <v>79</v>
      </c>
      <c r="AW348" s="12" t="s">
        <v>33</v>
      </c>
      <c r="AX348" s="12" t="s">
        <v>69</v>
      </c>
      <c r="AY348" s="258" t="s">
        <v>140</v>
      </c>
    </row>
    <row r="349" s="14" customFormat="1">
      <c r="B349" s="270"/>
      <c r="C349" s="271"/>
      <c r="D349" s="249" t="s">
        <v>149</v>
      </c>
      <c r="E349" s="272" t="s">
        <v>21</v>
      </c>
      <c r="F349" s="273" t="s">
        <v>189</v>
      </c>
      <c r="G349" s="271"/>
      <c r="H349" s="274">
        <v>178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AT349" s="280" t="s">
        <v>149</v>
      </c>
      <c r="AU349" s="280" t="s">
        <v>79</v>
      </c>
      <c r="AV349" s="14" t="s">
        <v>147</v>
      </c>
      <c r="AW349" s="14" t="s">
        <v>33</v>
      </c>
      <c r="AX349" s="14" t="s">
        <v>76</v>
      </c>
      <c r="AY349" s="280" t="s">
        <v>140</v>
      </c>
    </row>
    <row r="350" s="1" customFormat="1" ht="25.5" customHeight="1">
      <c r="B350" s="46"/>
      <c r="C350" s="235" t="s">
        <v>634</v>
      </c>
      <c r="D350" s="235" t="s">
        <v>142</v>
      </c>
      <c r="E350" s="236" t="s">
        <v>635</v>
      </c>
      <c r="F350" s="237" t="s">
        <v>636</v>
      </c>
      <c r="G350" s="238" t="s">
        <v>158</v>
      </c>
      <c r="H350" s="239">
        <v>120</v>
      </c>
      <c r="I350" s="240"/>
      <c r="J350" s="241">
        <f>ROUND(I350*H350,2)</f>
        <v>0</v>
      </c>
      <c r="K350" s="237" t="s">
        <v>146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0.00021000000000000001</v>
      </c>
      <c r="R350" s="244">
        <f>Q350*H350</f>
        <v>0.0252</v>
      </c>
      <c r="S350" s="244">
        <v>0</v>
      </c>
      <c r="T350" s="245">
        <f>S350*H350</f>
        <v>0</v>
      </c>
      <c r="AR350" s="24" t="s">
        <v>147</v>
      </c>
      <c r="AT350" s="24" t="s">
        <v>142</v>
      </c>
      <c r="AU350" s="24" t="s">
        <v>79</v>
      </c>
      <c r="AY350" s="24" t="s">
        <v>140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147</v>
      </c>
      <c r="BM350" s="24" t="s">
        <v>637</v>
      </c>
    </row>
    <row r="351" s="12" customFormat="1">
      <c r="B351" s="247"/>
      <c r="C351" s="248"/>
      <c r="D351" s="249" t="s">
        <v>149</v>
      </c>
      <c r="E351" s="250" t="s">
        <v>21</v>
      </c>
      <c r="F351" s="251" t="s">
        <v>638</v>
      </c>
      <c r="G351" s="248"/>
      <c r="H351" s="252">
        <v>18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149</v>
      </c>
      <c r="AU351" s="258" t="s">
        <v>79</v>
      </c>
      <c r="AV351" s="12" t="s">
        <v>79</v>
      </c>
      <c r="AW351" s="12" t="s">
        <v>33</v>
      </c>
      <c r="AX351" s="12" t="s">
        <v>69</v>
      </c>
      <c r="AY351" s="258" t="s">
        <v>140</v>
      </c>
    </row>
    <row r="352" s="12" customFormat="1">
      <c r="B352" s="247"/>
      <c r="C352" s="248"/>
      <c r="D352" s="249" t="s">
        <v>149</v>
      </c>
      <c r="E352" s="250" t="s">
        <v>21</v>
      </c>
      <c r="F352" s="251" t="s">
        <v>639</v>
      </c>
      <c r="G352" s="248"/>
      <c r="H352" s="252">
        <v>74</v>
      </c>
      <c r="I352" s="253"/>
      <c r="J352" s="248"/>
      <c r="K352" s="248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149</v>
      </c>
      <c r="AU352" s="258" t="s">
        <v>79</v>
      </c>
      <c r="AV352" s="12" t="s">
        <v>79</v>
      </c>
      <c r="AW352" s="12" t="s">
        <v>33</v>
      </c>
      <c r="AX352" s="12" t="s">
        <v>69</v>
      </c>
      <c r="AY352" s="258" t="s">
        <v>140</v>
      </c>
    </row>
    <row r="353" s="12" customFormat="1">
      <c r="B353" s="247"/>
      <c r="C353" s="248"/>
      <c r="D353" s="249" t="s">
        <v>149</v>
      </c>
      <c r="E353" s="250" t="s">
        <v>21</v>
      </c>
      <c r="F353" s="251" t="s">
        <v>640</v>
      </c>
      <c r="G353" s="248"/>
      <c r="H353" s="252">
        <v>28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149</v>
      </c>
      <c r="AU353" s="258" t="s">
        <v>79</v>
      </c>
      <c r="AV353" s="12" t="s">
        <v>79</v>
      </c>
      <c r="AW353" s="12" t="s">
        <v>33</v>
      </c>
      <c r="AX353" s="12" t="s">
        <v>69</v>
      </c>
      <c r="AY353" s="258" t="s">
        <v>140</v>
      </c>
    </row>
    <row r="354" s="14" customFormat="1">
      <c r="B354" s="270"/>
      <c r="C354" s="271"/>
      <c r="D354" s="249" t="s">
        <v>149</v>
      </c>
      <c r="E354" s="272" t="s">
        <v>21</v>
      </c>
      <c r="F354" s="273" t="s">
        <v>189</v>
      </c>
      <c r="G354" s="271"/>
      <c r="H354" s="274">
        <v>120</v>
      </c>
      <c r="I354" s="275"/>
      <c r="J354" s="271"/>
      <c r="K354" s="271"/>
      <c r="L354" s="276"/>
      <c r="M354" s="277"/>
      <c r="N354" s="278"/>
      <c r="O354" s="278"/>
      <c r="P354" s="278"/>
      <c r="Q354" s="278"/>
      <c r="R354" s="278"/>
      <c r="S354" s="278"/>
      <c r="T354" s="279"/>
      <c r="AT354" s="280" t="s">
        <v>149</v>
      </c>
      <c r="AU354" s="280" t="s">
        <v>79</v>
      </c>
      <c r="AV354" s="14" t="s">
        <v>147</v>
      </c>
      <c r="AW354" s="14" t="s">
        <v>33</v>
      </c>
      <c r="AX354" s="14" t="s">
        <v>76</v>
      </c>
      <c r="AY354" s="280" t="s">
        <v>140</v>
      </c>
    </row>
    <row r="355" s="1" customFormat="1" ht="25.5" customHeight="1">
      <c r="B355" s="46"/>
      <c r="C355" s="235" t="s">
        <v>641</v>
      </c>
      <c r="D355" s="235" t="s">
        <v>142</v>
      </c>
      <c r="E355" s="236" t="s">
        <v>642</v>
      </c>
      <c r="F355" s="237" t="s">
        <v>643</v>
      </c>
      <c r="G355" s="238" t="s">
        <v>145</v>
      </c>
      <c r="H355" s="239">
        <v>58.5</v>
      </c>
      <c r="I355" s="240"/>
      <c r="J355" s="241">
        <f>ROUND(I355*H355,2)</f>
        <v>0</v>
      </c>
      <c r="K355" s="237" t="s">
        <v>146</v>
      </c>
      <c r="L355" s="72"/>
      <c r="M355" s="242" t="s">
        <v>21</v>
      </c>
      <c r="N355" s="243" t="s">
        <v>40</v>
      </c>
      <c r="O355" s="47"/>
      <c r="P355" s="244">
        <f>O355*H355</f>
        <v>0</v>
      </c>
      <c r="Q355" s="244">
        <v>0.00084999999999999995</v>
      </c>
      <c r="R355" s="244">
        <f>Q355*H355</f>
        <v>0.049724999999999998</v>
      </c>
      <c r="S355" s="244">
        <v>0</v>
      </c>
      <c r="T355" s="245">
        <f>S355*H355</f>
        <v>0</v>
      </c>
      <c r="AR355" s="24" t="s">
        <v>147</v>
      </c>
      <c r="AT355" s="24" t="s">
        <v>142</v>
      </c>
      <c r="AU355" s="24" t="s">
        <v>79</v>
      </c>
      <c r="AY355" s="24" t="s">
        <v>140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24" t="s">
        <v>76</v>
      </c>
      <c r="BK355" s="246">
        <f>ROUND(I355*H355,2)</f>
        <v>0</v>
      </c>
      <c r="BL355" s="24" t="s">
        <v>147</v>
      </c>
      <c r="BM355" s="24" t="s">
        <v>644</v>
      </c>
    </row>
    <row r="356" s="12" customFormat="1">
      <c r="B356" s="247"/>
      <c r="C356" s="248"/>
      <c r="D356" s="249" t="s">
        <v>149</v>
      </c>
      <c r="E356" s="250" t="s">
        <v>21</v>
      </c>
      <c r="F356" s="251" t="s">
        <v>645</v>
      </c>
      <c r="G356" s="248"/>
      <c r="H356" s="252">
        <v>2</v>
      </c>
      <c r="I356" s="253"/>
      <c r="J356" s="248"/>
      <c r="K356" s="248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149</v>
      </c>
      <c r="AU356" s="258" t="s">
        <v>79</v>
      </c>
      <c r="AV356" s="12" t="s">
        <v>79</v>
      </c>
      <c r="AW356" s="12" t="s">
        <v>33</v>
      </c>
      <c r="AX356" s="12" t="s">
        <v>69</v>
      </c>
      <c r="AY356" s="258" t="s">
        <v>140</v>
      </c>
    </row>
    <row r="357" s="12" customFormat="1">
      <c r="B357" s="247"/>
      <c r="C357" s="248"/>
      <c r="D357" s="249" t="s">
        <v>149</v>
      </c>
      <c r="E357" s="250" t="s">
        <v>21</v>
      </c>
      <c r="F357" s="251" t="s">
        <v>646</v>
      </c>
      <c r="G357" s="248"/>
      <c r="H357" s="252">
        <v>21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149</v>
      </c>
      <c r="AU357" s="258" t="s">
        <v>79</v>
      </c>
      <c r="AV357" s="12" t="s">
        <v>79</v>
      </c>
      <c r="AW357" s="12" t="s">
        <v>33</v>
      </c>
      <c r="AX357" s="12" t="s">
        <v>69</v>
      </c>
      <c r="AY357" s="258" t="s">
        <v>140</v>
      </c>
    </row>
    <row r="358" s="12" customFormat="1">
      <c r="B358" s="247"/>
      <c r="C358" s="248"/>
      <c r="D358" s="249" t="s">
        <v>149</v>
      </c>
      <c r="E358" s="250" t="s">
        <v>21</v>
      </c>
      <c r="F358" s="251" t="s">
        <v>647</v>
      </c>
      <c r="G358" s="248"/>
      <c r="H358" s="252">
        <v>2</v>
      </c>
      <c r="I358" s="253"/>
      <c r="J358" s="248"/>
      <c r="K358" s="248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149</v>
      </c>
      <c r="AU358" s="258" t="s">
        <v>79</v>
      </c>
      <c r="AV358" s="12" t="s">
        <v>79</v>
      </c>
      <c r="AW358" s="12" t="s">
        <v>33</v>
      </c>
      <c r="AX358" s="12" t="s">
        <v>69</v>
      </c>
      <c r="AY358" s="258" t="s">
        <v>140</v>
      </c>
    </row>
    <row r="359" s="12" customFormat="1">
      <c r="B359" s="247"/>
      <c r="C359" s="248"/>
      <c r="D359" s="249" t="s">
        <v>149</v>
      </c>
      <c r="E359" s="250" t="s">
        <v>21</v>
      </c>
      <c r="F359" s="251" t="s">
        <v>648</v>
      </c>
      <c r="G359" s="248"/>
      <c r="H359" s="252">
        <v>18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149</v>
      </c>
      <c r="AU359" s="258" t="s">
        <v>79</v>
      </c>
      <c r="AV359" s="12" t="s">
        <v>79</v>
      </c>
      <c r="AW359" s="12" t="s">
        <v>33</v>
      </c>
      <c r="AX359" s="12" t="s">
        <v>69</v>
      </c>
      <c r="AY359" s="258" t="s">
        <v>140</v>
      </c>
    </row>
    <row r="360" s="12" customFormat="1">
      <c r="B360" s="247"/>
      <c r="C360" s="248"/>
      <c r="D360" s="249" t="s">
        <v>149</v>
      </c>
      <c r="E360" s="250" t="s">
        <v>21</v>
      </c>
      <c r="F360" s="251" t="s">
        <v>649</v>
      </c>
      <c r="G360" s="248"/>
      <c r="H360" s="252">
        <v>12</v>
      </c>
      <c r="I360" s="253"/>
      <c r="J360" s="248"/>
      <c r="K360" s="248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149</v>
      </c>
      <c r="AU360" s="258" t="s">
        <v>79</v>
      </c>
      <c r="AV360" s="12" t="s">
        <v>79</v>
      </c>
      <c r="AW360" s="12" t="s">
        <v>33</v>
      </c>
      <c r="AX360" s="12" t="s">
        <v>69</v>
      </c>
      <c r="AY360" s="258" t="s">
        <v>140</v>
      </c>
    </row>
    <row r="361" s="12" customFormat="1">
      <c r="B361" s="247"/>
      <c r="C361" s="248"/>
      <c r="D361" s="249" t="s">
        <v>149</v>
      </c>
      <c r="E361" s="250" t="s">
        <v>21</v>
      </c>
      <c r="F361" s="251" t="s">
        <v>650</v>
      </c>
      <c r="G361" s="248"/>
      <c r="H361" s="252">
        <v>3.5</v>
      </c>
      <c r="I361" s="253"/>
      <c r="J361" s="248"/>
      <c r="K361" s="248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149</v>
      </c>
      <c r="AU361" s="258" t="s">
        <v>79</v>
      </c>
      <c r="AV361" s="12" t="s">
        <v>79</v>
      </c>
      <c r="AW361" s="12" t="s">
        <v>33</v>
      </c>
      <c r="AX361" s="12" t="s">
        <v>69</v>
      </c>
      <c r="AY361" s="258" t="s">
        <v>140</v>
      </c>
    </row>
    <row r="362" s="14" customFormat="1">
      <c r="B362" s="270"/>
      <c r="C362" s="271"/>
      <c r="D362" s="249" t="s">
        <v>149</v>
      </c>
      <c r="E362" s="272" t="s">
        <v>21</v>
      </c>
      <c r="F362" s="273" t="s">
        <v>189</v>
      </c>
      <c r="G362" s="271"/>
      <c r="H362" s="274">
        <v>58.5</v>
      </c>
      <c r="I362" s="275"/>
      <c r="J362" s="271"/>
      <c r="K362" s="271"/>
      <c r="L362" s="276"/>
      <c r="M362" s="277"/>
      <c r="N362" s="278"/>
      <c r="O362" s="278"/>
      <c r="P362" s="278"/>
      <c r="Q362" s="278"/>
      <c r="R362" s="278"/>
      <c r="S362" s="278"/>
      <c r="T362" s="279"/>
      <c r="AT362" s="280" t="s">
        <v>149</v>
      </c>
      <c r="AU362" s="280" t="s">
        <v>79</v>
      </c>
      <c r="AV362" s="14" t="s">
        <v>147</v>
      </c>
      <c r="AW362" s="14" t="s">
        <v>33</v>
      </c>
      <c r="AX362" s="14" t="s">
        <v>76</v>
      </c>
      <c r="AY362" s="280" t="s">
        <v>140</v>
      </c>
    </row>
    <row r="363" s="1" customFormat="1" ht="16.5" customHeight="1">
      <c r="B363" s="46"/>
      <c r="C363" s="235" t="s">
        <v>651</v>
      </c>
      <c r="D363" s="235" t="s">
        <v>142</v>
      </c>
      <c r="E363" s="236" t="s">
        <v>652</v>
      </c>
      <c r="F363" s="237" t="s">
        <v>653</v>
      </c>
      <c r="G363" s="238" t="s">
        <v>158</v>
      </c>
      <c r="H363" s="239">
        <v>428</v>
      </c>
      <c r="I363" s="240"/>
      <c r="J363" s="241">
        <f>ROUND(I363*H363,2)</f>
        <v>0</v>
      </c>
      <c r="K363" s="237" t="s">
        <v>146</v>
      </c>
      <c r="L363" s="72"/>
      <c r="M363" s="242" t="s">
        <v>21</v>
      </c>
      <c r="N363" s="243" t="s">
        <v>40</v>
      </c>
      <c r="O363" s="47"/>
      <c r="P363" s="244">
        <f>O363*H363</f>
        <v>0</v>
      </c>
      <c r="Q363" s="244">
        <v>0.00020000000000000001</v>
      </c>
      <c r="R363" s="244">
        <f>Q363*H363</f>
        <v>0.085600000000000009</v>
      </c>
      <c r="S363" s="244">
        <v>0</v>
      </c>
      <c r="T363" s="245">
        <f>S363*H363</f>
        <v>0</v>
      </c>
      <c r="AR363" s="24" t="s">
        <v>147</v>
      </c>
      <c r="AT363" s="24" t="s">
        <v>142</v>
      </c>
      <c r="AU363" s="24" t="s">
        <v>79</v>
      </c>
      <c r="AY363" s="24" t="s">
        <v>140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4" t="s">
        <v>76</v>
      </c>
      <c r="BK363" s="246">
        <f>ROUND(I363*H363,2)</f>
        <v>0</v>
      </c>
      <c r="BL363" s="24" t="s">
        <v>147</v>
      </c>
      <c r="BM363" s="24" t="s">
        <v>654</v>
      </c>
    </row>
    <row r="364" s="1" customFormat="1" ht="25.5" customHeight="1">
      <c r="B364" s="46"/>
      <c r="C364" s="235" t="s">
        <v>655</v>
      </c>
      <c r="D364" s="235" t="s">
        <v>142</v>
      </c>
      <c r="E364" s="236" t="s">
        <v>656</v>
      </c>
      <c r="F364" s="237" t="s">
        <v>657</v>
      </c>
      <c r="G364" s="238" t="s">
        <v>158</v>
      </c>
      <c r="H364" s="239">
        <v>207</v>
      </c>
      <c r="I364" s="240"/>
      <c r="J364" s="241">
        <f>ROUND(I364*H364,2)</f>
        <v>0</v>
      </c>
      <c r="K364" s="237" t="s">
        <v>146</v>
      </c>
      <c r="L364" s="72"/>
      <c r="M364" s="242" t="s">
        <v>21</v>
      </c>
      <c r="N364" s="243" t="s">
        <v>40</v>
      </c>
      <c r="O364" s="47"/>
      <c r="P364" s="244">
        <f>O364*H364</f>
        <v>0</v>
      </c>
      <c r="Q364" s="244">
        <v>0.00033</v>
      </c>
      <c r="R364" s="244">
        <f>Q364*H364</f>
        <v>0.068309999999999996</v>
      </c>
      <c r="S364" s="244">
        <v>0</v>
      </c>
      <c r="T364" s="245">
        <f>S364*H364</f>
        <v>0</v>
      </c>
      <c r="AR364" s="24" t="s">
        <v>147</v>
      </c>
      <c r="AT364" s="24" t="s">
        <v>142</v>
      </c>
      <c r="AU364" s="24" t="s">
        <v>79</v>
      </c>
      <c r="AY364" s="24" t="s">
        <v>140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4" t="s">
        <v>76</v>
      </c>
      <c r="BK364" s="246">
        <f>ROUND(I364*H364,2)</f>
        <v>0</v>
      </c>
      <c r="BL364" s="24" t="s">
        <v>147</v>
      </c>
      <c r="BM364" s="24" t="s">
        <v>658</v>
      </c>
    </row>
    <row r="365" s="1" customFormat="1" ht="25.5" customHeight="1">
      <c r="B365" s="46"/>
      <c r="C365" s="235" t="s">
        <v>659</v>
      </c>
      <c r="D365" s="235" t="s">
        <v>142</v>
      </c>
      <c r="E365" s="236" t="s">
        <v>660</v>
      </c>
      <c r="F365" s="237" t="s">
        <v>661</v>
      </c>
      <c r="G365" s="238" t="s">
        <v>158</v>
      </c>
      <c r="H365" s="239">
        <v>178</v>
      </c>
      <c r="I365" s="240"/>
      <c r="J365" s="241">
        <f>ROUND(I365*H365,2)</f>
        <v>0</v>
      </c>
      <c r="K365" s="237" t="s">
        <v>146</v>
      </c>
      <c r="L365" s="72"/>
      <c r="M365" s="242" t="s">
        <v>21</v>
      </c>
      <c r="N365" s="243" t="s">
        <v>40</v>
      </c>
      <c r="O365" s="47"/>
      <c r="P365" s="244">
        <f>O365*H365</f>
        <v>0</v>
      </c>
      <c r="Q365" s="244">
        <v>6.9999999999999994E-05</v>
      </c>
      <c r="R365" s="244">
        <f>Q365*H365</f>
        <v>0.012459999999999999</v>
      </c>
      <c r="S365" s="244">
        <v>0</v>
      </c>
      <c r="T365" s="245">
        <f>S365*H365</f>
        <v>0</v>
      </c>
      <c r="AR365" s="24" t="s">
        <v>147</v>
      </c>
      <c r="AT365" s="24" t="s">
        <v>142</v>
      </c>
      <c r="AU365" s="24" t="s">
        <v>79</v>
      </c>
      <c r="AY365" s="24" t="s">
        <v>140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147</v>
      </c>
      <c r="BM365" s="24" t="s">
        <v>662</v>
      </c>
    </row>
    <row r="366" s="1" customFormat="1" ht="16.5" customHeight="1">
      <c r="B366" s="46"/>
      <c r="C366" s="235" t="s">
        <v>663</v>
      </c>
      <c r="D366" s="235" t="s">
        <v>142</v>
      </c>
      <c r="E366" s="236" t="s">
        <v>664</v>
      </c>
      <c r="F366" s="237" t="s">
        <v>665</v>
      </c>
      <c r="G366" s="238" t="s">
        <v>158</v>
      </c>
      <c r="H366" s="239">
        <v>120</v>
      </c>
      <c r="I366" s="240"/>
      <c r="J366" s="241">
        <f>ROUND(I366*H366,2)</f>
        <v>0</v>
      </c>
      <c r="K366" s="237" t="s">
        <v>146</v>
      </c>
      <c r="L366" s="72"/>
      <c r="M366" s="242" t="s">
        <v>21</v>
      </c>
      <c r="N366" s="243" t="s">
        <v>40</v>
      </c>
      <c r="O366" s="47"/>
      <c r="P366" s="244">
        <f>O366*H366</f>
        <v>0</v>
      </c>
      <c r="Q366" s="244">
        <v>0.00040000000000000002</v>
      </c>
      <c r="R366" s="244">
        <f>Q366*H366</f>
        <v>0.048000000000000001</v>
      </c>
      <c r="S366" s="244">
        <v>0</v>
      </c>
      <c r="T366" s="245">
        <f>S366*H366</f>
        <v>0</v>
      </c>
      <c r="AR366" s="24" t="s">
        <v>147</v>
      </c>
      <c r="AT366" s="24" t="s">
        <v>142</v>
      </c>
      <c r="AU366" s="24" t="s">
        <v>79</v>
      </c>
      <c r="AY366" s="24" t="s">
        <v>140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4" t="s">
        <v>76</v>
      </c>
      <c r="BK366" s="246">
        <f>ROUND(I366*H366,2)</f>
        <v>0</v>
      </c>
      <c r="BL366" s="24" t="s">
        <v>147</v>
      </c>
      <c r="BM366" s="24" t="s">
        <v>666</v>
      </c>
    </row>
    <row r="367" s="1" customFormat="1" ht="25.5" customHeight="1">
      <c r="B367" s="46"/>
      <c r="C367" s="235" t="s">
        <v>667</v>
      </c>
      <c r="D367" s="235" t="s">
        <v>142</v>
      </c>
      <c r="E367" s="236" t="s">
        <v>668</v>
      </c>
      <c r="F367" s="237" t="s">
        <v>669</v>
      </c>
      <c r="G367" s="238" t="s">
        <v>145</v>
      </c>
      <c r="H367" s="239">
        <v>58.5</v>
      </c>
      <c r="I367" s="240"/>
      <c r="J367" s="241">
        <f>ROUND(I367*H367,2)</f>
        <v>0</v>
      </c>
      <c r="K367" s="237" t="s">
        <v>146</v>
      </c>
      <c r="L367" s="72"/>
      <c r="M367" s="242" t="s">
        <v>21</v>
      </c>
      <c r="N367" s="243" t="s">
        <v>40</v>
      </c>
      <c r="O367" s="47"/>
      <c r="P367" s="244">
        <f>O367*H367</f>
        <v>0</v>
      </c>
      <c r="Q367" s="244">
        <v>0.0016000000000000001</v>
      </c>
      <c r="R367" s="244">
        <f>Q367*H367</f>
        <v>0.093600000000000003</v>
      </c>
      <c r="S367" s="244">
        <v>0</v>
      </c>
      <c r="T367" s="245">
        <f>S367*H367</f>
        <v>0</v>
      </c>
      <c r="AR367" s="24" t="s">
        <v>147</v>
      </c>
      <c r="AT367" s="24" t="s">
        <v>142</v>
      </c>
      <c r="AU367" s="24" t="s">
        <v>79</v>
      </c>
      <c r="AY367" s="24" t="s">
        <v>140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4" t="s">
        <v>76</v>
      </c>
      <c r="BK367" s="246">
        <f>ROUND(I367*H367,2)</f>
        <v>0</v>
      </c>
      <c r="BL367" s="24" t="s">
        <v>147</v>
      </c>
      <c r="BM367" s="24" t="s">
        <v>670</v>
      </c>
    </row>
    <row r="368" s="1" customFormat="1" ht="16.5" customHeight="1">
      <c r="B368" s="46"/>
      <c r="C368" s="235" t="s">
        <v>671</v>
      </c>
      <c r="D368" s="235" t="s">
        <v>142</v>
      </c>
      <c r="E368" s="236" t="s">
        <v>672</v>
      </c>
      <c r="F368" s="237" t="s">
        <v>673</v>
      </c>
      <c r="G368" s="238" t="s">
        <v>158</v>
      </c>
      <c r="H368" s="239">
        <v>933</v>
      </c>
      <c r="I368" s="240"/>
      <c r="J368" s="241">
        <f>ROUND(I368*H368,2)</f>
        <v>0</v>
      </c>
      <c r="K368" s="237" t="s">
        <v>146</v>
      </c>
      <c r="L368" s="72"/>
      <c r="M368" s="242" t="s">
        <v>21</v>
      </c>
      <c r="N368" s="243" t="s">
        <v>40</v>
      </c>
      <c r="O368" s="47"/>
      <c r="P368" s="244">
        <f>O368*H368</f>
        <v>0</v>
      </c>
      <c r="Q368" s="244">
        <v>0</v>
      </c>
      <c r="R368" s="244">
        <f>Q368*H368</f>
        <v>0</v>
      </c>
      <c r="S368" s="244">
        <v>0</v>
      </c>
      <c r="T368" s="245">
        <f>S368*H368</f>
        <v>0</v>
      </c>
      <c r="AR368" s="24" t="s">
        <v>147</v>
      </c>
      <c r="AT368" s="24" t="s">
        <v>142</v>
      </c>
      <c r="AU368" s="24" t="s">
        <v>79</v>
      </c>
      <c r="AY368" s="24" t="s">
        <v>140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4" t="s">
        <v>76</v>
      </c>
      <c r="BK368" s="246">
        <f>ROUND(I368*H368,2)</f>
        <v>0</v>
      </c>
      <c r="BL368" s="24" t="s">
        <v>147</v>
      </c>
      <c r="BM368" s="24" t="s">
        <v>674</v>
      </c>
    </row>
    <row r="369" s="12" customFormat="1">
      <c r="B369" s="247"/>
      <c r="C369" s="248"/>
      <c r="D369" s="249" t="s">
        <v>149</v>
      </c>
      <c r="E369" s="250" t="s">
        <v>21</v>
      </c>
      <c r="F369" s="251" t="s">
        <v>675</v>
      </c>
      <c r="G369" s="248"/>
      <c r="H369" s="252">
        <v>933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149</v>
      </c>
      <c r="AU369" s="258" t="s">
        <v>79</v>
      </c>
      <c r="AV369" s="12" t="s">
        <v>79</v>
      </c>
      <c r="AW369" s="12" t="s">
        <v>33</v>
      </c>
      <c r="AX369" s="12" t="s">
        <v>76</v>
      </c>
      <c r="AY369" s="258" t="s">
        <v>140</v>
      </c>
    </row>
    <row r="370" s="1" customFormat="1" ht="16.5" customHeight="1">
      <c r="B370" s="46"/>
      <c r="C370" s="235" t="s">
        <v>676</v>
      </c>
      <c r="D370" s="235" t="s">
        <v>142</v>
      </c>
      <c r="E370" s="236" t="s">
        <v>677</v>
      </c>
      <c r="F370" s="237" t="s">
        <v>678</v>
      </c>
      <c r="G370" s="238" t="s">
        <v>145</v>
      </c>
      <c r="H370" s="239">
        <v>58.5</v>
      </c>
      <c r="I370" s="240"/>
      <c r="J370" s="241">
        <f>ROUND(I370*H370,2)</f>
        <v>0</v>
      </c>
      <c r="K370" s="237" t="s">
        <v>146</v>
      </c>
      <c r="L370" s="72"/>
      <c r="M370" s="242" t="s">
        <v>21</v>
      </c>
      <c r="N370" s="243" t="s">
        <v>40</v>
      </c>
      <c r="O370" s="47"/>
      <c r="P370" s="244">
        <f>O370*H370</f>
        <v>0</v>
      </c>
      <c r="Q370" s="244">
        <v>1.0000000000000001E-05</v>
      </c>
      <c r="R370" s="244">
        <f>Q370*H370</f>
        <v>0.00058500000000000002</v>
      </c>
      <c r="S370" s="244">
        <v>0</v>
      </c>
      <c r="T370" s="245">
        <f>S370*H370</f>
        <v>0</v>
      </c>
      <c r="AR370" s="24" t="s">
        <v>147</v>
      </c>
      <c r="AT370" s="24" t="s">
        <v>142</v>
      </c>
      <c r="AU370" s="24" t="s">
        <v>79</v>
      </c>
      <c r="AY370" s="24" t="s">
        <v>140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4" t="s">
        <v>76</v>
      </c>
      <c r="BK370" s="246">
        <f>ROUND(I370*H370,2)</f>
        <v>0</v>
      </c>
      <c r="BL370" s="24" t="s">
        <v>147</v>
      </c>
      <c r="BM370" s="24" t="s">
        <v>679</v>
      </c>
    </row>
    <row r="371" s="1" customFormat="1" ht="38.25" customHeight="1">
      <c r="B371" s="46"/>
      <c r="C371" s="235" t="s">
        <v>680</v>
      </c>
      <c r="D371" s="235" t="s">
        <v>142</v>
      </c>
      <c r="E371" s="236" t="s">
        <v>681</v>
      </c>
      <c r="F371" s="237" t="s">
        <v>682</v>
      </c>
      <c r="G371" s="238" t="s">
        <v>158</v>
      </c>
      <c r="H371" s="239">
        <v>1452</v>
      </c>
      <c r="I371" s="240"/>
      <c r="J371" s="241">
        <f>ROUND(I371*H371,2)</f>
        <v>0</v>
      </c>
      <c r="K371" s="237" t="s">
        <v>146</v>
      </c>
      <c r="L371" s="72"/>
      <c r="M371" s="242" t="s">
        <v>21</v>
      </c>
      <c r="N371" s="243" t="s">
        <v>40</v>
      </c>
      <c r="O371" s="47"/>
      <c r="P371" s="244">
        <f>O371*H371</f>
        <v>0</v>
      </c>
      <c r="Q371" s="244">
        <v>0.14066999999999999</v>
      </c>
      <c r="R371" s="244">
        <f>Q371*H371</f>
        <v>204.25283999999999</v>
      </c>
      <c r="S371" s="244">
        <v>0</v>
      </c>
      <c r="T371" s="245">
        <f>S371*H371</f>
        <v>0</v>
      </c>
      <c r="AR371" s="24" t="s">
        <v>147</v>
      </c>
      <c r="AT371" s="24" t="s">
        <v>142</v>
      </c>
      <c r="AU371" s="24" t="s">
        <v>79</v>
      </c>
      <c r="AY371" s="24" t="s">
        <v>140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147</v>
      </c>
      <c r="BM371" s="24" t="s">
        <v>683</v>
      </c>
    </row>
    <row r="372" s="12" customFormat="1">
      <c r="B372" s="247"/>
      <c r="C372" s="248"/>
      <c r="D372" s="249" t="s">
        <v>149</v>
      </c>
      <c r="E372" s="250" t="s">
        <v>21</v>
      </c>
      <c r="F372" s="251" t="s">
        <v>684</v>
      </c>
      <c r="G372" s="248"/>
      <c r="H372" s="252">
        <v>1452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149</v>
      </c>
      <c r="AU372" s="258" t="s">
        <v>79</v>
      </c>
      <c r="AV372" s="12" t="s">
        <v>79</v>
      </c>
      <c r="AW372" s="12" t="s">
        <v>33</v>
      </c>
      <c r="AX372" s="12" t="s">
        <v>76</v>
      </c>
      <c r="AY372" s="258" t="s">
        <v>140</v>
      </c>
    </row>
    <row r="373" s="1" customFormat="1" ht="16.5" customHeight="1">
      <c r="B373" s="46"/>
      <c r="C373" s="281" t="s">
        <v>685</v>
      </c>
      <c r="D373" s="281" t="s">
        <v>293</v>
      </c>
      <c r="E373" s="282" t="s">
        <v>686</v>
      </c>
      <c r="F373" s="283" t="s">
        <v>687</v>
      </c>
      <c r="G373" s="284" t="s">
        <v>158</v>
      </c>
      <c r="H373" s="285">
        <v>801</v>
      </c>
      <c r="I373" s="286"/>
      <c r="J373" s="287">
        <f>ROUND(I373*H373,2)</f>
        <v>0</v>
      </c>
      <c r="K373" s="283" t="s">
        <v>146</v>
      </c>
      <c r="L373" s="288"/>
      <c r="M373" s="289" t="s">
        <v>21</v>
      </c>
      <c r="N373" s="290" t="s">
        <v>40</v>
      </c>
      <c r="O373" s="47"/>
      <c r="P373" s="244">
        <f>O373*H373</f>
        <v>0</v>
      </c>
      <c r="Q373" s="244">
        <v>0.20000000000000001</v>
      </c>
      <c r="R373" s="244">
        <f>Q373*H373</f>
        <v>160.20000000000002</v>
      </c>
      <c r="S373" s="244">
        <v>0</v>
      </c>
      <c r="T373" s="245">
        <f>S373*H373</f>
        <v>0</v>
      </c>
      <c r="AR373" s="24" t="s">
        <v>183</v>
      </c>
      <c r="AT373" s="24" t="s">
        <v>293</v>
      </c>
      <c r="AU373" s="24" t="s">
        <v>79</v>
      </c>
      <c r="AY373" s="24" t="s">
        <v>140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4" t="s">
        <v>76</v>
      </c>
      <c r="BK373" s="246">
        <f>ROUND(I373*H373,2)</f>
        <v>0</v>
      </c>
      <c r="BL373" s="24" t="s">
        <v>147</v>
      </c>
      <c r="BM373" s="24" t="s">
        <v>688</v>
      </c>
    </row>
    <row r="374" s="1" customFormat="1">
      <c r="B374" s="46"/>
      <c r="C374" s="74"/>
      <c r="D374" s="249" t="s">
        <v>689</v>
      </c>
      <c r="E374" s="74"/>
      <c r="F374" s="291" t="s">
        <v>690</v>
      </c>
      <c r="G374" s="74"/>
      <c r="H374" s="74"/>
      <c r="I374" s="203"/>
      <c r="J374" s="74"/>
      <c r="K374" s="74"/>
      <c r="L374" s="72"/>
      <c r="M374" s="292"/>
      <c r="N374" s="47"/>
      <c r="O374" s="47"/>
      <c r="P374" s="47"/>
      <c r="Q374" s="47"/>
      <c r="R374" s="47"/>
      <c r="S374" s="47"/>
      <c r="T374" s="95"/>
      <c r="AT374" s="24" t="s">
        <v>689</v>
      </c>
      <c r="AU374" s="24" t="s">
        <v>79</v>
      </c>
    </row>
    <row r="375" s="12" customFormat="1">
      <c r="B375" s="247"/>
      <c r="C375" s="248"/>
      <c r="D375" s="249" t="s">
        <v>149</v>
      </c>
      <c r="E375" s="250" t="s">
        <v>21</v>
      </c>
      <c r="F375" s="251" t="s">
        <v>691</v>
      </c>
      <c r="G375" s="248"/>
      <c r="H375" s="252">
        <v>801</v>
      </c>
      <c r="I375" s="253"/>
      <c r="J375" s="248"/>
      <c r="K375" s="248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149</v>
      </c>
      <c r="AU375" s="258" t="s">
        <v>79</v>
      </c>
      <c r="AV375" s="12" t="s">
        <v>79</v>
      </c>
      <c r="AW375" s="12" t="s">
        <v>33</v>
      </c>
      <c r="AX375" s="12" t="s">
        <v>76</v>
      </c>
      <c r="AY375" s="258" t="s">
        <v>140</v>
      </c>
    </row>
    <row r="376" s="1" customFormat="1" ht="16.5" customHeight="1">
      <c r="B376" s="46"/>
      <c r="C376" s="281" t="s">
        <v>692</v>
      </c>
      <c r="D376" s="281" t="s">
        <v>293</v>
      </c>
      <c r="E376" s="282" t="s">
        <v>693</v>
      </c>
      <c r="F376" s="283" t="s">
        <v>694</v>
      </c>
      <c r="G376" s="284" t="s">
        <v>158</v>
      </c>
      <c r="H376" s="285">
        <v>525</v>
      </c>
      <c r="I376" s="286"/>
      <c r="J376" s="287">
        <f>ROUND(I376*H376,2)</f>
        <v>0</v>
      </c>
      <c r="K376" s="283" t="s">
        <v>21</v>
      </c>
      <c r="L376" s="288"/>
      <c r="M376" s="289" t="s">
        <v>21</v>
      </c>
      <c r="N376" s="290" t="s">
        <v>40</v>
      </c>
      <c r="O376" s="47"/>
      <c r="P376" s="244">
        <f>O376*H376</f>
        <v>0</v>
      </c>
      <c r="Q376" s="244">
        <v>0.082000000000000003</v>
      </c>
      <c r="R376" s="244">
        <f>Q376*H376</f>
        <v>43.050000000000004</v>
      </c>
      <c r="S376" s="244">
        <v>0</v>
      </c>
      <c r="T376" s="245">
        <f>S376*H376</f>
        <v>0</v>
      </c>
      <c r="AR376" s="24" t="s">
        <v>183</v>
      </c>
      <c r="AT376" s="24" t="s">
        <v>293</v>
      </c>
      <c r="AU376" s="24" t="s">
        <v>79</v>
      </c>
      <c r="AY376" s="24" t="s">
        <v>140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4" t="s">
        <v>76</v>
      </c>
      <c r="BK376" s="246">
        <f>ROUND(I376*H376,2)</f>
        <v>0</v>
      </c>
      <c r="BL376" s="24" t="s">
        <v>147</v>
      </c>
      <c r="BM376" s="24" t="s">
        <v>695</v>
      </c>
    </row>
    <row r="377" s="1" customFormat="1">
      <c r="B377" s="46"/>
      <c r="C377" s="74"/>
      <c r="D377" s="249" t="s">
        <v>689</v>
      </c>
      <c r="E377" s="74"/>
      <c r="F377" s="291" t="s">
        <v>696</v>
      </c>
      <c r="G377" s="74"/>
      <c r="H377" s="74"/>
      <c r="I377" s="203"/>
      <c r="J377" s="74"/>
      <c r="K377" s="74"/>
      <c r="L377" s="72"/>
      <c r="M377" s="292"/>
      <c r="N377" s="47"/>
      <c r="O377" s="47"/>
      <c r="P377" s="47"/>
      <c r="Q377" s="47"/>
      <c r="R377" s="47"/>
      <c r="S377" s="47"/>
      <c r="T377" s="95"/>
      <c r="AT377" s="24" t="s">
        <v>689</v>
      </c>
      <c r="AU377" s="24" t="s">
        <v>79</v>
      </c>
    </row>
    <row r="378" s="12" customFormat="1">
      <c r="B378" s="247"/>
      <c r="C378" s="248"/>
      <c r="D378" s="249" t="s">
        <v>149</v>
      </c>
      <c r="E378" s="250" t="s">
        <v>21</v>
      </c>
      <c r="F378" s="251" t="s">
        <v>697</v>
      </c>
      <c r="G378" s="248"/>
      <c r="H378" s="252">
        <v>525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149</v>
      </c>
      <c r="AU378" s="258" t="s">
        <v>79</v>
      </c>
      <c r="AV378" s="12" t="s">
        <v>79</v>
      </c>
      <c r="AW378" s="12" t="s">
        <v>33</v>
      </c>
      <c r="AX378" s="12" t="s">
        <v>76</v>
      </c>
      <c r="AY378" s="258" t="s">
        <v>140</v>
      </c>
    </row>
    <row r="379" s="1" customFormat="1" ht="25.5" customHeight="1">
      <c r="B379" s="46"/>
      <c r="C379" s="281" t="s">
        <v>698</v>
      </c>
      <c r="D379" s="281" t="s">
        <v>293</v>
      </c>
      <c r="E379" s="282" t="s">
        <v>699</v>
      </c>
      <c r="F379" s="283" t="s">
        <v>700</v>
      </c>
      <c r="G379" s="284" t="s">
        <v>158</v>
      </c>
      <c r="H379" s="285">
        <v>126</v>
      </c>
      <c r="I379" s="286"/>
      <c r="J379" s="287">
        <f>ROUND(I379*H379,2)</f>
        <v>0</v>
      </c>
      <c r="K379" s="283" t="s">
        <v>146</v>
      </c>
      <c r="L379" s="288"/>
      <c r="M379" s="289" t="s">
        <v>21</v>
      </c>
      <c r="N379" s="290" t="s">
        <v>40</v>
      </c>
      <c r="O379" s="47"/>
      <c r="P379" s="244">
        <f>O379*H379</f>
        <v>0</v>
      </c>
      <c r="Q379" s="244">
        <v>0.125</v>
      </c>
      <c r="R379" s="244">
        <f>Q379*H379</f>
        <v>15.75</v>
      </c>
      <c r="S379" s="244">
        <v>0</v>
      </c>
      <c r="T379" s="245">
        <f>S379*H379</f>
        <v>0</v>
      </c>
      <c r="AR379" s="24" t="s">
        <v>183</v>
      </c>
      <c r="AT379" s="24" t="s">
        <v>293</v>
      </c>
      <c r="AU379" s="24" t="s">
        <v>79</v>
      </c>
      <c r="AY379" s="24" t="s">
        <v>140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24" t="s">
        <v>76</v>
      </c>
      <c r="BK379" s="246">
        <f>ROUND(I379*H379,2)</f>
        <v>0</v>
      </c>
      <c r="BL379" s="24" t="s">
        <v>147</v>
      </c>
      <c r="BM379" s="24" t="s">
        <v>701</v>
      </c>
    </row>
    <row r="380" s="12" customFormat="1">
      <c r="B380" s="247"/>
      <c r="C380" s="248"/>
      <c r="D380" s="249" t="s">
        <v>149</v>
      </c>
      <c r="E380" s="250" t="s">
        <v>21</v>
      </c>
      <c r="F380" s="251" t="s">
        <v>702</v>
      </c>
      <c r="G380" s="248"/>
      <c r="H380" s="252">
        <v>126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149</v>
      </c>
      <c r="AU380" s="258" t="s">
        <v>79</v>
      </c>
      <c r="AV380" s="12" t="s">
        <v>79</v>
      </c>
      <c r="AW380" s="12" t="s">
        <v>33</v>
      </c>
      <c r="AX380" s="12" t="s">
        <v>76</v>
      </c>
      <c r="AY380" s="258" t="s">
        <v>140</v>
      </c>
    </row>
    <row r="381" s="1" customFormat="1" ht="25.5" customHeight="1">
      <c r="B381" s="46"/>
      <c r="C381" s="235" t="s">
        <v>703</v>
      </c>
      <c r="D381" s="235" t="s">
        <v>142</v>
      </c>
      <c r="E381" s="236" t="s">
        <v>704</v>
      </c>
      <c r="F381" s="237" t="s">
        <v>705</v>
      </c>
      <c r="G381" s="238" t="s">
        <v>179</v>
      </c>
      <c r="H381" s="239">
        <v>65.340000000000003</v>
      </c>
      <c r="I381" s="240"/>
      <c r="J381" s="241">
        <f>ROUND(I381*H381,2)</f>
        <v>0</v>
      </c>
      <c r="K381" s="237" t="s">
        <v>146</v>
      </c>
      <c r="L381" s="72"/>
      <c r="M381" s="242" t="s">
        <v>21</v>
      </c>
      <c r="N381" s="243" t="s">
        <v>40</v>
      </c>
      <c r="O381" s="47"/>
      <c r="P381" s="244">
        <f>O381*H381</f>
        <v>0</v>
      </c>
      <c r="Q381" s="244">
        <v>2.2563399999999998</v>
      </c>
      <c r="R381" s="244">
        <f>Q381*H381</f>
        <v>147.42925560000001</v>
      </c>
      <c r="S381" s="244">
        <v>0</v>
      </c>
      <c r="T381" s="245">
        <f>S381*H381</f>
        <v>0</v>
      </c>
      <c r="AR381" s="24" t="s">
        <v>147</v>
      </c>
      <c r="AT381" s="24" t="s">
        <v>142</v>
      </c>
      <c r="AU381" s="24" t="s">
        <v>79</v>
      </c>
      <c r="AY381" s="24" t="s">
        <v>140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4" t="s">
        <v>76</v>
      </c>
      <c r="BK381" s="246">
        <f>ROUND(I381*H381,2)</f>
        <v>0</v>
      </c>
      <c r="BL381" s="24" t="s">
        <v>147</v>
      </c>
      <c r="BM381" s="24" t="s">
        <v>706</v>
      </c>
    </row>
    <row r="382" s="12" customFormat="1">
      <c r="B382" s="247"/>
      <c r="C382" s="248"/>
      <c r="D382" s="249" t="s">
        <v>149</v>
      </c>
      <c r="E382" s="250" t="s">
        <v>21</v>
      </c>
      <c r="F382" s="251" t="s">
        <v>707</v>
      </c>
      <c r="G382" s="248"/>
      <c r="H382" s="252">
        <v>65.340000000000003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149</v>
      </c>
      <c r="AU382" s="258" t="s">
        <v>79</v>
      </c>
      <c r="AV382" s="12" t="s">
        <v>79</v>
      </c>
      <c r="AW382" s="12" t="s">
        <v>33</v>
      </c>
      <c r="AX382" s="12" t="s">
        <v>76</v>
      </c>
      <c r="AY382" s="258" t="s">
        <v>140</v>
      </c>
    </row>
    <row r="383" s="1" customFormat="1" ht="25.5" customHeight="1">
      <c r="B383" s="46"/>
      <c r="C383" s="235" t="s">
        <v>708</v>
      </c>
      <c r="D383" s="235" t="s">
        <v>142</v>
      </c>
      <c r="E383" s="236" t="s">
        <v>709</v>
      </c>
      <c r="F383" s="237" t="s">
        <v>710</v>
      </c>
      <c r="G383" s="238" t="s">
        <v>158</v>
      </c>
      <c r="H383" s="239">
        <v>595.79999999999995</v>
      </c>
      <c r="I383" s="240"/>
      <c r="J383" s="241">
        <f>ROUND(I383*H383,2)</f>
        <v>0</v>
      </c>
      <c r="K383" s="237" t="s">
        <v>146</v>
      </c>
      <c r="L383" s="72"/>
      <c r="M383" s="242" t="s">
        <v>21</v>
      </c>
      <c r="N383" s="243" t="s">
        <v>40</v>
      </c>
      <c r="O383" s="47"/>
      <c r="P383" s="244">
        <f>O383*H383</f>
        <v>0</v>
      </c>
      <c r="Q383" s="244">
        <v>1.0000000000000001E-05</v>
      </c>
      <c r="R383" s="244">
        <f>Q383*H383</f>
        <v>0.0059579999999999998</v>
      </c>
      <c r="S383" s="244">
        <v>0</v>
      </c>
      <c r="T383" s="245">
        <f>S383*H383</f>
        <v>0</v>
      </c>
      <c r="AR383" s="24" t="s">
        <v>147</v>
      </c>
      <c r="AT383" s="24" t="s">
        <v>142</v>
      </c>
      <c r="AU383" s="24" t="s">
        <v>79</v>
      </c>
      <c r="AY383" s="24" t="s">
        <v>140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76</v>
      </c>
      <c r="BK383" s="246">
        <f>ROUND(I383*H383,2)</f>
        <v>0</v>
      </c>
      <c r="BL383" s="24" t="s">
        <v>147</v>
      </c>
      <c r="BM383" s="24" t="s">
        <v>711</v>
      </c>
    </row>
    <row r="384" s="12" customFormat="1">
      <c r="B384" s="247"/>
      <c r="C384" s="248"/>
      <c r="D384" s="249" t="s">
        <v>149</v>
      </c>
      <c r="E384" s="250" t="s">
        <v>21</v>
      </c>
      <c r="F384" s="251" t="s">
        <v>712</v>
      </c>
      <c r="G384" s="248"/>
      <c r="H384" s="252">
        <v>595.79999999999995</v>
      </c>
      <c r="I384" s="253"/>
      <c r="J384" s="248"/>
      <c r="K384" s="248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149</v>
      </c>
      <c r="AU384" s="258" t="s">
        <v>79</v>
      </c>
      <c r="AV384" s="12" t="s">
        <v>79</v>
      </c>
      <c r="AW384" s="12" t="s">
        <v>33</v>
      </c>
      <c r="AX384" s="12" t="s">
        <v>76</v>
      </c>
      <c r="AY384" s="258" t="s">
        <v>140</v>
      </c>
    </row>
    <row r="385" s="1" customFormat="1" ht="25.5" customHeight="1">
      <c r="B385" s="46"/>
      <c r="C385" s="235" t="s">
        <v>713</v>
      </c>
      <c r="D385" s="235" t="s">
        <v>142</v>
      </c>
      <c r="E385" s="236" t="s">
        <v>714</v>
      </c>
      <c r="F385" s="237" t="s">
        <v>715</v>
      </c>
      <c r="G385" s="238" t="s">
        <v>158</v>
      </c>
      <c r="H385" s="239">
        <v>864</v>
      </c>
      <c r="I385" s="240"/>
      <c r="J385" s="241">
        <f>ROUND(I385*H385,2)</f>
        <v>0</v>
      </c>
      <c r="K385" s="237" t="s">
        <v>146</v>
      </c>
      <c r="L385" s="72"/>
      <c r="M385" s="242" t="s">
        <v>21</v>
      </c>
      <c r="N385" s="243" t="s">
        <v>40</v>
      </c>
      <c r="O385" s="47"/>
      <c r="P385" s="244">
        <f>O385*H385</f>
        <v>0</v>
      </c>
      <c r="Q385" s="244">
        <v>1.0000000000000001E-05</v>
      </c>
      <c r="R385" s="244">
        <f>Q385*H385</f>
        <v>0.0086400000000000001</v>
      </c>
      <c r="S385" s="244">
        <v>0</v>
      </c>
      <c r="T385" s="245">
        <f>S385*H385</f>
        <v>0</v>
      </c>
      <c r="AR385" s="24" t="s">
        <v>147</v>
      </c>
      <c r="AT385" s="24" t="s">
        <v>142</v>
      </c>
      <c r="AU385" s="24" t="s">
        <v>79</v>
      </c>
      <c r="AY385" s="24" t="s">
        <v>140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4" t="s">
        <v>76</v>
      </c>
      <c r="BK385" s="246">
        <f>ROUND(I385*H385,2)</f>
        <v>0</v>
      </c>
      <c r="BL385" s="24" t="s">
        <v>147</v>
      </c>
      <c r="BM385" s="24" t="s">
        <v>716</v>
      </c>
    </row>
    <row r="386" s="12" customFormat="1">
      <c r="B386" s="247"/>
      <c r="C386" s="248"/>
      <c r="D386" s="249" t="s">
        <v>149</v>
      </c>
      <c r="E386" s="250" t="s">
        <v>21</v>
      </c>
      <c r="F386" s="251" t="s">
        <v>717</v>
      </c>
      <c r="G386" s="248"/>
      <c r="H386" s="252">
        <v>44</v>
      </c>
      <c r="I386" s="253"/>
      <c r="J386" s="248"/>
      <c r="K386" s="248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149</v>
      </c>
      <c r="AU386" s="258" t="s">
        <v>79</v>
      </c>
      <c r="AV386" s="12" t="s">
        <v>79</v>
      </c>
      <c r="AW386" s="12" t="s">
        <v>33</v>
      </c>
      <c r="AX386" s="12" t="s">
        <v>69</v>
      </c>
      <c r="AY386" s="258" t="s">
        <v>140</v>
      </c>
    </row>
    <row r="387" s="12" customFormat="1">
      <c r="B387" s="247"/>
      <c r="C387" s="248"/>
      <c r="D387" s="249" t="s">
        <v>149</v>
      </c>
      <c r="E387" s="250" t="s">
        <v>21</v>
      </c>
      <c r="F387" s="251" t="s">
        <v>718</v>
      </c>
      <c r="G387" s="248"/>
      <c r="H387" s="252">
        <v>820</v>
      </c>
      <c r="I387" s="253"/>
      <c r="J387" s="248"/>
      <c r="K387" s="248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149</v>
      </c>
      <c r="AU387" s="258" t="s">
        <v>79</v>
      </c>
      <c r="AV387" s="12" t="s">
        <v>79</v>
      </c>
      <c r="AW387" s="12" t="s">
        <v>33</v>
      </c>
      <c r="AX387" s="12" t="s">
        <v>69</v>
      </c>
      <c r="AY387" s="258" t="s">
        <v>140</v>
      </c>
    </row>
    <row r="388" s="14" customFormat="1">
      <c r="B388" s="270"/>
      <c r="C388" s="271"/>
      <c r="D388" s="249" t="s">
        <v>149</v>
      </c>
      <c r="E388" s="272" t="s">
        <v>21</v>
      </c>
      <c r="F388" s="273" t="s">
        <v>189</v>
      </c>
      <c r="G388" s="271"/>
      <c r="H388" s="274">
        <v>864</v>
      </c>
      <c r="I388" s="275"/>
      <c r="J388" s="271"/>
      <c r="K388" s="271"/>
      <c r="L388" s="276"/>
      <c r="M388" s="277"/>
      <c r="N388" s="278"/>
      <c r="O388" s="278"/>
      <c r="P388" s="278"/>
      <c r="Q388" s="278"/>
      <c r="R388" s="278"/>
      <c r="S388" s="278"/>
      <c r="T388" s="279"/>
      <c r="AT388" s="280" t="s">
        <v>149</v>
      </c>
      <c r="AU388" s="280" t="s">
        <v>79</v>
      </c>
      <c r="AV388" s="14" t="s">
        <v>147</v>
      </c>
      <c r="AW388" s="14" t="s">
        <v>33</v>
      </c>
      <c r="AX388" s="14" t="s">
        <v>76</v>
      </c>
      <c r="AY388" s="280" t="s">
        <v>140</v>
      </c>
    </row>
    <row r="389" s="1" customFormat="1" ht="25.5" customHeight="1">
      <c r="B389" s="46"/>
      <c r="C389" s="235" t="s">
        <v>719</v>
      </c>
      <c r="D389" s="235" t="s">
        <v>142</v>
      </c>
      <c r="E389" s="236" t="s">
        <v>720</v>
      </c>
      <c r="F389" s="237" t="s">
        <v>721</v>
      </c>
      <c r="G389" s="238" t="s">
        <v>158</v>
      </c>
      <c r="H389" s="239">
        <v>864</v>
      </c>
      <c r="I389" s="240"/>
      <c r="J389" s="241">
        <f>ROUND(I389*H389,2)</f>
        <v>0</v>
      </c>
      <c r="K389" s="237" t="s">
        <v>146</v>
      </c>
      <c r="L389" s="72"/>
      <c r="M389" s="242" t="s">
        <v>21</v>
      </c>
      <c r="N389" s="243" t="s">
        <v>40</v>
      </c>
      <c r="O389" s="47"/>
      <c r="P389" s="244">
        <f>O389*H389</f>
        <v>0</v>
      </c>
      <c r="Q389" s="244">
        <v>0.00088000000000000003</v>
      </c>
      <c r="R389" s="244">
        <f>Q389*H389</f>
        <v>0.76032</v>
      </c>
      <c r="S389" s="244">
        <v>0</v>
      </c>
      <c r="T389" s="245">
        <f>S389*H389</f>
        <v>0</v>
      </c>
      <c r="AR389" s="24" t="s">
        <v>147</v>
      </c>
      <c r="AT389" s="24" t="s">
        <v>142</v>
      </c>
      <c r="AU389" s="24" t="s">
        <v>79</v>
      </c>
      <c r="AY389" s="24" t="s">
        <v>140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4" t="s">
        <v>76</v>
      </c>
      <c r="BK389" s="246">
        <f>ROUND(I389*H389,2)</f>
        <v>0</v>
      </c>
      <c r="BL389" s="24" t="s">
        <v>147</v>
      </c>
      <c r="BM389" s="24" t="s">
        <v>722</v>
      </c>
    </row>
    <row r="390" s="12" customFormat="1">
      <c r="B390" s="247"/>
      <c r="C390" s="248"/>
      <c r="D390" s="249" t="s">
        <v>149</v>
      </c>
      <c r="E390" s="250" t="s">
        <v>21</v>
      </c>
      <c r="F390" s="251" t="s">
        <v>717</v>
      </c>
      <c r="G390" s="248"/>
      <c r="H390" s="252">
        <v>44</v>
      </c>
      <c r="I390" s="253"/>
      <c r="J390" s="248"/>
      <c r="K390" s="248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149</v>
      </c>
      <c r="AU390" s="258" t="s">
        <v>79</v>
      </c>
      <c r="AV390" s="12" t="s">
        <v>79</v>
      </c>
      <c r="AW390" s="12" t="s">
        <v>33</v>
      </c>
      <c r="AX390" s="12" t="s">
        <v>69</v>
      </c>
      <c r="AY390" s="258" t="s">
        <v>140</v>
      </c>
    </row>
    <row r="391" s="12" customFormat="1">
      <c r="B391" s="247"/>
      <c r="C391" s="248"/>
      <c r="D391" s="249" t="s">
        <v>149</v>
      </c>
      <c r="E391" s="250" t="s">
        <v>21</v>
      </c>
      <c r="F391" s="251" t="s">
        <v>718</v>
      </c>
      <c r="G391" s="248"/>
      <c r="H391" s="252">
        <v>820</v>
      </c>
      <c r="I391" s="253"/>
      <c r="J391" s="248"/>
      <c r="K391" s="248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149</v>
      </c>
      <c r="AU391" s="258" t="s">
        <v>79</v>
      </c>
      <c r="AV391" s="12" t="s">
        <v>79</v>
      </c>
      <c r="AW391" s="12" t="s">
        <v>33</v>
      </c>
      <c r="AX391" s="12" t="s">
        <v>69</v>
      </c>
      <c r="AY391" s="258" t="s">
        <v>140</v>
      </c>
    </row>
    <row r="392" s="14" customFormat="1">
      <c r="B392" s="270"/>
      <c r="C392" s="271"/>
      <c r="D392" s="249" t="s">
        <v>149</v>
      </c>
      <c r="E392" s="272" t="s">
        <v>21</v>
      </c>
      <c r="F392" s="273" t="s">
        <v>189</v>
      </c>
      <c r="G392" s="271"/>
      <c r="H392" s="274">
        <v>864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AT392" s="280" t="s">
        <v>149</v>
      </c>
      <c r="AU392" s="280" t="s">
        <v>79</v>
      </c>
      <c r="AV392" s="14" t="s">
        <v>147</v>
      </c>
      <c r="AW392" s="14" t="s">
        <v>33</v>
      </c>
      <c r="AX392" s="14" t="s">
        <v>76</v>
      </c>
      <c r="AY392" s="280" t="s">
        <v>140</v>
      </c>
    </row>
    <row r="393" s="1" customFormat="1" ht="38.25" customHeight="1">
      <c r="B393" s="46"/>
      <c r="C393" s="235" t="s">
        <v>723</v>
      </c>
      <c r="D393" s="235" t="s">
        <v>142</v>
      </c>
      <c r="E393" s="236" t="s">
        <v>724</v>
      </c>
      <c r="F393" s="237" t="s">
        <v>725</v>
      </c>
      <c r="G393" s="238" t="s">
        <v>158</v>
      </c>
      <c r="H393" s="239">
        <v>121</v>
      </c>
      <c r="I393" s="240"/>
      <c r="J393" s="241">
        <f>ROUND(I393*H393,2)</f>
        <v>0</v>
      </c>
      <c r="K393" s="237" t="s">
        <v>146</v>
      </c>
      <c r="L393" s="72"/>
      <c r="M393" s="242" t="s">
        <v>21</v>
      </c>
      <c r="N393" s="243" t="s">
        <v>40</v>
      </c>
      <c r="O393" s="47"/>
      <c r="P393" s="244">
        <f>O393*H393</f>
        <v>0</v>
      </c>
      <c r="Q393" s="244">
        <v>9.0000000000000006E-05</v>
      </c>
      <c r="R393" s="244">
        <f>Q393*H393</f>
        <v>0.01089</v>
      </c>
      <c r="S393" s="244">
        <v>0</v>
      </c>
      <c r="T393" s="245">
        <f>S393*H393</f>
        <v>0</v>
      </c>
      <c r="AR393" s="24" t="s">
        <v>147</v>
      </c>
      <c r="AT393" s="24" t="s">
        <v>142</v>
      </c>
      <c r="AU393" s="24" t="s">
        <v>79</v>
      </c>
      <c r="AY393" s="24" t="s">
        <v>140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147</v>
      </c>
      <c r="BM393" s="24" t="s">
        <v>726</v>
      </c>
    </row>
    <row r="394" s="12" customFormat="1">
      <c r="B394" s="247"/>
      <c r="C394" s="248"/>
      <c r="D394" s="249" t="s">
        <v>149</v>
      </c>
      <c r="E394" s="250" t="s">
        <v>21</v>
      </c>
      <c r="F394" s="251" t="s">
        <v>727</v>
      </c>
      <c r="G394" s="248"/>
      <c r="H394" s="252">
        <v>121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149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140</v>
      </c>
    </row>
    <row r="395" s="1" customFormat="1" ht="16.5" customHeight="1">
      <c r="B395" s="46"/>
      <c r="C395" s="235" t="s">
        <v>728</v>
      </c>
      <c r="D395" s="235" t="s">
        <v>142</v>
      </c>
      <c r="E395" s="236" t="s">
        <v>729</v>
      </c>
      <c r="F395" s="237" t="s">
        <v>730</v>
      </c>
      <c r="G395" s="238" t="s">
        <v>145</v>
      </c>
      <c r="H395" s="239">
        <v>436</v>
      </c>
      <c r="I395" s="240"/>
      <c r="J395" s="241">
        <f>ROUND(I395*H395,2)</f>
        <v>0</v>
      </c>
      <c r="K395" s="237" t="s">
        <v>146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0.0019499999999999999</v>
      </c>
      <c r="R395" s="244">
        <f>Q395*H395</f>
        <v>0.85019999999999996</v>
      </c>
      <c r="S395" s="244">
        <v>0</v>
      </c>
      <c r="T395" s="245">
        <f>S395*H395</f>
        <v>0</v>
      </c>
      <c r="AR395" s="24" t="s">
        <v>147</v>
      </c>
      <c r="AT395" s="24" t="s">
        <v>142</v>
      </c>
      <c r="AU395" s="24" t="s">
        <v>79</v>
      </c>
      <c r="AY395" s="24" t="s">
        <v>140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147</v>
      </c>
      <c r="BM395" s="24" t="s">
        <v>731</v>
      </c>
    </row>
    <row r="396" s="12" customFormat="1">
      <c r="B396" s="247"/>
      <c r="C396" s="248"/>
      <c r="D396" s="249" t="s">
        <v>149</v>
      </c>
      <c r="E396" s="250" t="s">
        <v>21</v>
      </c>
      <c r="F396" s="251" t="s">
        <v>383</v>
      </c>
      <c r="G396" s="248"/>
      <c r="H396" s="252">
        <v>436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149</v>
      </c>
      <c r="AU396" s="258" t="s">
        <v>79</v>
      </c>
      <c r="AV396" s="12" t="s">
        <v>79</v>
      </c>
      <c r="AW396" s="12" t="s">
        <v>33</v>
      </c>
      <c r="AX396" s="12" t="s">
        <v>76</v>
      </c>
      <c r="AY396" s="258" t="s">
        <v>140</v>
      </c>
    </row>
    <row r="397" s="1" customFormat="1" ht="25.5" customHeight="1">
      <c r="B397" s="46"/>
      <c r="C397" s="235" t="s">
        <v>732</v>
      </c>
      <c r="D397" s="235" t="s">
        <v>142</v>
      </c>
      <c r="E397" s="236" t="s">
        <v>733</v>
      </c>
      <c r="F397" s="237" t="s">
        <v>734</v>
      </c>
      <c r="G397" s="238" t="s">
        <v>158</v>
      </c>
      <c r="H397" s="239">
        <v>44</v>
      </c>
      <c r="I397" s="240"/>
      <c r="J397" s="241">
        <f>ROUND(I397*H397,2)</f>
        <v>0</v>
      </c>
      <c r="K397" s="237" t="s">
        <v>146</v>
      </c>
      <c r="L397" s="72"/>
      <c r="M397" s="242" t="s">
        <v>21</v>
      </c>
      <c r="N397" s="243" t="s">
        <v>40</v>
      </c>
      <c r="O397" s="47"/>
      <c r="P397" s="244">
        <f>O397*H397</f>
        <v>0</v>
      </c>
      <c r="Q397" s="244">
        <v>0</v>
      </c>
      <c r="R397" s="244">
        <f>Q397*H397</f>
        <v>0</v>
      </c>
      <c r="S397" s="244">
        <v>0</v>
      </c>
      <c r="T397" s="245">
        <f>S397*H397</f>
        <v>0</v>
      </c>
      <c r="AR397" s="24" t="s">
        <v>147</v>
      </c>
      <c r="AT397" s="24" t="s">
        <v>142</v>
      </c>
      <c r="AU397" s="24" t="s">
        <v>79</v>
      </c>
      <c r="AY397" s="24" t="s">
        <v>140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24" t="s">
        <v>76</v>
      </c>
      <c r="BK397" s="246">
        <f>ROUND(I397*H397,2)</f>
        <v>0</v>
      </c>
      <c r="BL397" s="24" t="s">
        <v>147</v>
      </c>
      <c r="BM397" s="24" t="s">
        <v>735</v>
      </c>
    </row>
    <row r="398" s="12" customFormat="1">
      <c r="B398" s="247"/>
      <c r="C398" s="248"/>
      <c r="D398" s="249" t="s">
        <v>149</v>
      </c>
      <c r="E398" s="250" t="s">
        <v>21</v>
      </c>
      <c r="F398" s="251" t="s">
        <v>717</v>
      </c>
      <c r="G398" s="248"/>
      <c r="H398" s="252">
        <v>44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149</v>
      </c>
      <c r="AU398" s="258" t="s">
        <v>79</v>
      </c>
      <c r="AV398" s="12" t="s">
        <v>79</v>
      </c>
      <c r="AW398" s="12" t="s">
        <v>33</v>
      </c>
      <c r="AX398" s="12" t="s">
        <v>76</v>
      </c>
      <c r="AY398" s="258" t="s">
        <v>140</v>
      </c>
    </row>
    <row r="399" s="1" customFormat="1" ht="16.5" customHeight="1">
      <c r="B399" s="46"/>
      <c r="C399" s="235" t="s">
        <v>736</v>
      </c>
      <c r="D399" s="235" t="s">
        <v>142</v>
      </c>
      <c r="E399" s="236" t="s">
        <v>737</v>
      </c>
      <c r="F399" s="237" t="s">
        <v>738</v>
      </c>
      <c r="G399" s="238" t="s">
        <v>158</v>
      </c>
      <c r="H399" s="239">
        <v>44</v>
      </c>
      <c r="I399" s="240"/>
      <c r="J399" s="241">
        <f>ROUND(I399*H399,2)</f>
        <v>0</v>
      </c>
      <c r="K399" s="237" t="s">
        <v>146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147</v>
      </c>
      <c r="AT399" s="24" t="s">
        <v>142</v>
      </c>
      <c r="AU399" s="24" t="s">
        <v>79</v>
      </c>
      <c r="AY399" s="24" t="s">
        <v>140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147</v>
      </c>
      <c r="BM399" s="24" t="s">
        <v>739</v>
      </c>
    </row>
    <row r="400" s="12" customFormat="1">
      <c r="B400" s="247"/>
      <c r="C400" s="248"/>
      <c r="D400" s="249" t="s">
        <v>149</v>
      </c>
      <c r="E400" s="250" t="s">
        <v>21</v>
      </c>
      <c r="F400" s="251" t="s">
        <v>717</v>
      </c>
      <c r="G400" s="248"/>
      <c r="H400" s="252">
        <v>44</v>
      </c>
      <c r="I400" s="253"/>
      <c r="J400" s="248"/>
      <c r="K400" s="248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149</v>
      </c>
      <c r="AU400" s="258" t="s">
        <v>79</v>
      </c>
      <c r="AV400" s="12" t="s">
        <v>79</v>
      </c>
      <c r="AW400" s="12" t="s">
        <v>33</v>
      </c>
      <c r="AX400" s="12" t="s">
        <v>76</v>
      </c>
      <c r="AY400" s="258" t="s">
        <v>140</v>
      </c>
    </row>
    <row r="401" s="1" customFormat="1" ht="25.5" customHeight="1">
      <c r="B401" s="46"/>
      <c r="C401" s="235" t="s">
        <v>740</v>
      </c>
      <c r="D401" s="235" t="s">
        <v>142</v>
      </c>
      <c r="E401" s="236" t="s">
        <v>741</v>
      </c>
      <c r="F401" s="237" t="s">
        <v>742</v>
      </c>
      <c r="G401" s="238" t="s">
        <v>158</v>
      </c>
      <c r="H401" s="239">
        <v>121</v>
      </c>
      <c r="I401" s="240"/>
      <c r="J401" s="241">
        <f>ROUND(I401*H401,2)</f>
        <v>0</v>
      </c>
      <c r="K401" s="237" t="s">
        <v>146</v>
      </c>
      <c r="L401" s="72"/>
      <c r="M401" s="242" t="s">
        <v>21</v>
      </c>
      <c r="N401" s="243" t="s">
        <v>40</v>
      </c>
      <c r="O401" s="47"/>
      <c r="P401" s="244">
        <f>O401*H401</f>
        <v>0</v>
      </c>
      <c r="Q401" s="244">
        <v>0.63788</v>
      </c>
      <c r="R401" s="244">
        <f>Q401*H401</f>
        <v>77.183480000000003</v>
      </c>
      <c r="S401" s="244">
        <v>0</v>
      </c>
      <c r="T401" s="245">
        <f>S401*H401</f>
        <v>0</v>
      </c>
      <c r="AR401" s="24" t="s">
        <v>147</v>
      </c>
      <c r="AT401" s="24" t="s">
        <v>142</v>
      </c>
      <c r="AU401" s="24" t="s">
        <v>79</v>
      </c>
      <c r="AY401" s="24" t="s">
        <v>140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76</v>
      </c>
      <c r="BK401" s="246">
        <f>ROUND(I401*H401,2)</f>
        <v>0</v>
      </c>
      <c r="BL401" s="24" t="s">
        <v>147</v>
      </c>
      <c r="BM401" s="24" t="s">
        <v>743</v>
      </c>
    </row>
    <row r="402" s="12" customFormat="1">
      <c r="B402" s="247"/>
      <c r="C402" s="248"/>
      <c r="D402" s="249" t="s">
        <v>149</v>
      </c>
      <c r="E402" s="250" t="s">
        <v>21</v>
      </c>
      <c r="F402" s="251" t="s">
        <v>744</v>
      </c>
      <c r="G402" s="248"/>
      <c r="H402" s="252">
        <v>121</v>
      </c>
      <c r="I402" s="253"/>
      <c r="J402" s="248"/>
      <c r="K402" s="248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149</v>
      </c>
      <c r="AU402" s="258" t="s">
        <v>79</v>
      </c>
      <c r="AV402" s="12" t="s">
        <v>79</v>
      </c>
      <c r="AW402" s="12" t="s">
        <v>33</v>
      </c>
      <c r="AX402" s="12" t="s">
        <v>76</v>
      </c>
      <c r="AY402" s="258" t="s">
        <v>140</v>
      </c>
    </row>
    <row r="403" s="1" customFormat="1" ht="25.5" customHeight="1">
      <c r="B403" s="46"/>
      <c r="C403" s="235" t="s">
        <v>745</v>
      </c>
      <c r="D403" s="235" t="s">
        <v>142</v>
      </c>
      <c r="E403" s="236" t="s">
        <v>746</v>
      </c>
      <c r="F403" s="237" t="s">
        <v>747</v>
      </c>
      <c r="G403" s="238" t="s">
        <v>145</v>
      </c>
      <c r="H403" s="239">
        <v>2490.8000000000002</v>
      </c>
      <c r="I403" s="240"/>
      <c r="J403" s="241">
        <f>ROUND(I403*H403,2)</f>
        <v>0</v>
      </c>
      <c r="K403" s="237" t="s">
        <v>146</v>
      </c>
      <c r="L403" s="72"/>
      <c r="M403" s="242" t="s">
        <v>21</v>
      </c>
      <c r="N403" s="243" t="s">
        <v>40</v>
      </c>
      <c r="O403" s="47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AR403" s="24" t="s">
        <v>147</v>
      </c>
      <c r="AT403" s="24" t="s">
        <v>142</v>
      </c>
      <c r="AU403" s="24" t="s">
        <v>79</v>
      </c>
      <c r="AY403" s="24" t="s">
        <v>140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24" t="s">
        <v>76</v>
      </c>
      <c r="BK403" s="246">
        <f>ROUND(I403*H403,2)</f>
        <v>0</v>
      </c>
      <c r="BL403" s="24" t="s">
        <v>147</v>
      </c>
      <c r="BM403" s="24" t="s">
        <v>748</v>
      </c>
    </row>
    <row r="404" s="12" customFormat="1">
      <c r="B404" s="247"/>
      <c r="C404" s="248"/>
      <c r="D404" s="249" t="s">
        <v>149</v>
      </c>
      <c r="E404" s="250" t="s">
        <v>21</v>
      </c>
      <c r="F404" s="251" t="s">
        <v>749</v>
      </c>
      <c r="G404" s="248"/>
      <c r="H404" s="252">
        <v>2490.8000000000002</v>
      </c>
      <c r="I404" s="253"/>
      <c r="J404" s="248"/>
      <c r="K404" s="248"/>
      <c r="L404" s="254"/>
      <c r="M404" s="255"/>
      <c r="N404" s="256"/>
      <c r="O404" s="256"/>
      <c r="P404" s="256"/>
      <c r="Q404" s="256"/>
      <c r="R404" s="256"/>
      <c r="S404" s="256"/>
      <c r="T404" s="257"/>
      <c r="AT404" s="258" t="s">
        <v>149</v>
      </c>
      <c r="AU404" s="258" t="s">
        <v>79</v>
      </c>
      <c r="AV404" s="12" t="s">
        <v>79</v>
      </c>
      <c r="AW404" s="12" t="s">
        <v>33</v>
      </c>
      <c r="AX404" s="12" t="s">
        <v>76</v>
      </c>
      <c r="AY404" s="258" t="s">
        <v>140</v>
      </c>
    </row>
    <row r="405" s="1" customFormat="1" ht="25.5" customHeight="1">
      <c r="B405" s="46"/>
      <c r="C405" s="235" t="s">
        <v>750</v>
      </c>
      <c r="D405" s="235" t="s">
        <v>142</v>
      </c>
      <c r="E405" s="236" t="s">
        <v>751</v>
      </c>
      <c r="F405" s="237" t="s">
        <v>752</v>
      </c>
      <c r="G405" s="238" t="s">
        <v>440</v>
      </c>
      <c r="H405" s="239">
        <v>20</v>
      </c>
      <c r="I405" s="240"/>
      <c r="J405" s="241">
        <f>ROUND(I405*H405,2)</f>
        <v>0</v>
      </c>
      <c r="K405" s="237" t="s">
        <v>21</v>
      </c>
      <c r="L405" s="72"/>
      <c r="M405" s="242" t="s">
        <v>21</v>
      </c>
      <c r="N405" s="243" t="s">
        <v>40</v>
      </c>
      <c r="O405" s="47"/>
      <c r="P405" s="244">
        <f>O405*H405</f>
        <v>0</v>
      </c>
      <c r="Q405" s="244">
        <v>0</v>
      </c>
      <c r="R405" s="244">
        <f>Q405*H405</f>
        <v>0</v>
      </c>
      <c r="S405" s="244">
        <v>0</v>
      </c>
      <c r="T405" s="245">
        <f>S405*H405</f>
        <v>0</v>
      </c>
      <c r="AR405" s="24" t="s">
        <v>147</v>
      </c>
      <c r="AT405" s="24" t="s">
        <v>142</v>
      </c>
      <c r="AU405" s="24" t="s">
        <v>79</v>
      </c>
      <c r="AY405" s="24" t="s">
        <v>140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24" t="s">
        <v>76</v>
      </c>
      <c r="BK405" s="246">
        <f>ROUND(I405*H405,2)</f>
        <v>0</v>
      </c>
      <c r="BL405" s="24" t="s">
        <v>147</v>
      </c>
      <c r="BM405" s="24" t="s">
        <v>753</v>
      </c>
    </row>
    <row r="406" s="1" customFormat="1" ht="25.5" customHeight="1">
      <c r="B406" s="46"/>
      <c r="C406" s="235" t="s">
        <v>754</v>
      </c>
      <c r="D406" s="235" t="s">
        <v>142</v>
      </c>
      <c r="E406" s="236" t="s">
        <v>755</v>
      </c>
      <c r="F406" s="237" t="s">
        <v>756</v>
      </c>
      <c r="G406" s="238" t="s">
        <v>440</v>
      </c>
      <c r="H406" s="239">
        <v>14</v>
      </c>
      <c r="I406" s="240"/>
      <c r="J406" s="241">
        <f>ROUND(I406*H406,2)</f>
        <v>0</v>
      </c>
      <c r="K406" s="237" t="s">
        <v>146</v>
      </c>
      <c r="L406" s="72"/>
      <c r="M406" s="242" t="s">
        <v>21</v>
      </c>
      <c r="N406" s="243" t="s">
        <v>40</v>
      </c>
      <c r="O406" s="47"/>
      <c r="P406" s="244">
        <f>O406*H406</f>
        <v>0</v>
      </c>
      <c r="Q406" s="244">
        <v>0</v>
      </c>
      <c r="R406" s="244">
        <f>Q406*H406</f>
        <v>0</v>
      </c>
      <c r="S406" s="244">
        <v>0.082000000000000003</v>
      </c>
      <c r="T406" s="245">
        <f>S406*H406</f>
        <v>1.1480000000000001</v>
      </c>
      <c r="AR406" s="24" t="s">
        <v>147</v>
      </c>
      <c r="AT406" s="24" t="s">
        <v>142</v>
      </c>
      <c r="AU406" s="24" t="s">
        <v>79</v>
      </c>
      <c r="AY406" s="24" t="s">
        <v>140</v>
      </c>
      <c r="BE406" s="246">
        <f>IF(N406="základní",J406,0)</f>
        <v>0</v>
      </c>
      <c r="BF406" s="246">
        <f>IF(N406="snížená",J406,0)</f>
        <v>0</v>
      </c>
      <c r="BG406" s="246">
        <f>IF(N406="zákl. přenesená",J406,0)</f>
        <v>0</v>
      </c>
      <c r="BH406" s="246">
        <f>IF(N406="sníž. přenesená",J406,0)</f>
        <v>0</v>
      </c>
      <c r="BI406" s="246">
        <f>IF(N406="nulová",J406,0)</f>
        <v>0</v>
      </c>
      <c r="BJ406" s="24" t="s">
        <v>76</v>
      </c>
      <c r="BK406" s="246">
        <f>ROUND(I406*H406,2)</f>
        <v>0</v>
      </c>
      <c r="BL406" s="24" t="s">
        <v>147</v>
      </c>
      <c r="BM406" s="24" t="s">
        <v>757</v>
      </c>
    </row>
    <row r="407" s="1" customFormat="1" ht="16.5" customHeight="1">
      <c r="B407" s="46"/>
      <c r="C407" s="235" t="s">
        <v>758</v>
      </c>
      <c r="D407" s="235" t="s">
        <v>142</v>
      </c>
      <c r="E407" s="236" t="s">
        <v>759</v>
      </c>
      <c r="F407" s="237" t="s">
        <v>760</v>
      </c>
      <c r="G407" s="238" t="s">
        <v>158</v>
      </c>
      <c r="H407" s="239">
        <v>865</v>
      </c>
      <c r="I407" s="240"/>
      <c r="J407" s="241">
        <f>ROUND(I407*H407,2)</f>
        <v>0</v>
      </c>
      <c r="K407" s="237" t="s">
        <v>146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147</v>
      </c>
      <c r="AT407" s="24" t="s">
        <v>142</v>
      </c>
      <c r="AU407" s="24" t="s">
        <v>79</v>
      </c>
      <c r="AY407" s="24" t="s">
        <v>140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147</v>
      </c>
      <c r="BM407" s="24" t="s">
        <v>761</v>
      </c>
    </row>
    <row r="408" s="12" customFormat="1">
      <c r="B408" s="247"/>
      <c r="C408" s="248"/>
      <c r="D408" s="249" t="s">
        <v>149</v>
      </c>
      <c r="E408" s="250" t="s">
        <v>21</v>
      </c>
      <c r="F408" s="251" t="s">
        <v>762</v>
      </c>
      <c r="G408" s="248"/>
      <c r="H408" s="252">
        <v>865</v>
      </c>
      <c r="I408" s="253"/>
      <c r="J408" s="248"/>
      <c r="K408" s="248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149</v>
      </c>
      <c r="AU408" s="258" t="s">
        <v>79</v>
      </c>
      <c r="AV408" s="12" t="s">
        <v>79</v>
      </c>
      <c r="AW408" s="12" t="s">
        <v>33</v>
      </c>
      <c r="AX408" s="12" t="s">
        <v>76</v>
      </c>
      <c r="AY408" s="258" t="s">
        <v>140</v>
      </c>
    </row>
    <row r="409" s="1" customFormat="1" ht="25.5" customHeight="1">
      <c r="B409" s="46"/>
      <c r="C409" s="235" t="s">
        <v>763</v>
      </c>
      <c r="D409" s="235" t="s">
        <v>142</v>
      </c>
      <c r="E409" s="236" t="s">
        <v>764</v>
      </c>
      <c r="F409" s="237" t="s">
        <v>765</v>
      </c>
      <c r="G409" s="238" t="s">
        <v>145</v>
      </c>
      <c r="H409" s="239">
        <v>22.100000000000001</v>
      </c>
      <c r="I409" s="240"/>
      <c r="J409" s="241">
        <f>ROUND(I409*H409,2)</f>
        <v>0</v>
      </c>
      <c r="K409" s="237" t="s">
        <v>146</v>
      </c>
      <c r="L409" s="72"/>
      <c r="M409" s="242" t="s">
        <v>21</v>
      </c>
      <c r="N409" s="243" t="s">
        <v>40</v>
      </c>
      <c r="O409" s="47"/>
      <c r="P409" s="244">
        <f>O409*H409</f>
        <v>0</v>
      </c>
      <c r="Q409" s="244">
        <v>0</v>
      </c>
      <c r="R409" s="244">
        <f>Q409*H409</f>
        <v>0</v>
      </c>
      <c r="S409" s="244">
        <v>0</v>
      </c>
      <c r="T409" s="245">
        <f>S409*H409</f>
        <v>0</v>
      </c>
      <c r="AR409" s="24" t="s">
        <v>147</v>
      </c>
      <c r="AT409" s="24" t="s">
        <v>142</v>
      </c>
      <c r="AU409" s="24" t="s">
        <v>79</v>
      </c>
      <c r="AY409" s="24" t="s">
        <v>140</v>
      </c>
      <c r="BE409" s="246">
        <f>IF(N409="základní",J409,0)</f>
        <v>0</v>
      </c>
      <c r="BF409" s="246">
        <f>IF(N409="snížená",J409,0)</f>
        <v>0</v>
      </c>
      <c r="BG409" s="246">
        <f>IF(N409="zákl. přenesená",J409,0)</f>
        <v>0</v>
      </c>
      <c r="BH409" s="246">
        <f>IF(N409="sníž. přenesená",J409,0)</f>
        <v>0</v>
      </c>
      <c r="BI409" s="246">
        <f>IF(N409="nulová",J409,0)</f>
        <v>0</v>
      </c>
      <c r="BJ409" s="24" t="s">
        <v>76</v>
      </c>
      <c r="BK409" s="246">
        <f>ROUND(I409*H409,2)</f>
        <v>0</v>
      </c>
      <c r="BL409" s="24" t="s">
        <v>147</v>
      </c>
      <c r="BM409" s="24" t="s">
        <v>766</v>
      </c>
    </row>
    <row r="410" s="12" customFormat="1">
      <c r="B410" s="247"/>
      <c r="C410" s="248"/>
      <c r="D410" s="249" t="s">
        <v>149</v>
      </c>
      <c r="E410" s="250" t="s">
        <v>21</v>
      </c>
      <c r="F410" s="251" t="s">
        <v>767</v>
      </c>
      <c r="G410" s="248"/>
      <c r="H410" s="252">
        <v>22.100000000000001</v>
      </c>
      <c r="I410" s="253"/>
      <c r="J410" s="248"/>
      <c r="K410" s="248"/>
      <c r="L410" s="254"/>
      <c r="M410" s="255"/>
      <c r="N410" s="256"/>
      <c r="O410" s="256"/>
      <c r="P410" s="256"/>
      <c r="Q410" s="256"/>
      <c r="R410" s="256"/>
      <c r="S410" s="256"/>
      <c r="T410" s="257"/>
      <c r="AT410" s="258" t="s">
        <v>149</v>
      </c>
      <c r="AU410" s="258" t="s">
        <v>79</v>
      </c>
      <c r="AV410" s="12" t="s">
        <v>79</v>
      </c>
      <c r="AW410" s="12" t="s">
        <v>33</v>
      </c>
      <c r="AX410" s="12" t="s">
        <v>76</v>
      </c>
      <c r="AY410" s="258" t="s">
        <v>140</v>
      </c>
    </row>
    <row r="411" s="1" customFormat="1" ht="16.5" customHeight="1">
      <c r="B411" s="46"/>
      <c r="C411" s="235" t="s">
        <v>768</v>
      </c>
      <c r="D411" s="235" t="s">
        <v>142</v>
      </c>
      <c r="E411" s="236" t="s">
        <v>769</v>
      </c>
      <c r="F411" s="237" t="s">
        <v>770</v>
      </c>
      <c r="G411" s="238" t="s">
        <v>158</v>
      </c>
      <c r="H411" s="239">
        <v>615</v>
      </c>
      <c r="I411" s="240"/>
      <c r="J411" s="241">
        <f>ROUND(I411*H411,2)</f>
        <v>0</v>
      </c>
      <c r="K411" s="237" t="s">
        <v>21</v>
      </c>
      <c r="L411" s="72"/>
      <c r="M411" s="242" t="s">
        <v>21</v>
      </c>
      <c r="N411" s="243" t="s">
        <v>40</v>
      </c>
      <c r="O411" s="47"/>
      <c r="P411" s="244">
        <f>O411*H411</f>
        <v>0</v>
      </c>
      <c r="Q411" s="244">
        <v>0</v>
      </c>
      <c r="R411" s="244">
        <f>Q411*H411</f>
        <v>0</v>
      </c>
      <c r="S411" s="244">
        <v>0</v>
      </c>
      <c r="T411" s="245">
        <f>S411*H411</f>
        <v>0</v>
      </c>
      <c r="AR411" s="24" t="s">
        <v>147</v>
      </c>
      <c r="AT411" s="24" t="s">
        <v>142</v>
      </c>
      <c r="AU411" s="24" t="s">
        <v>79</v>
      </c>
      <c r="AY411" s="24" t="s">
        <v>140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24" t="s">
        <v>76</v>
      </c>
      <c r="BK411" s="246">
        <f>ROUND(I411*H411,2)</f>
        <v>0</v>
      </c>
      <c r="BL411" s="24" t="s">
        <v>147</v>
      </c>
      <c r="BM411" s="24" t="s">
        <v>771</v>
      </c>
    </row>
    <row r="412" s="13" customFormat="1">
      <c r="B412" s="260"/>
      <c r="C412" s="261"/>
      <c r="D412" s="249" t="s">
        <v>149</v>
      </c>
      <c r="E412" s="262" t="s">
        <v>21</v>
      </c>
      <c r="F412" s="263" t="s">
        <v>192</v>
      </c>
      <c r="G412" s="261"/>
      <c r="H412" s="262" t="s">
        <v>21</v>
      </c>
      <c r="I412" s="264"/>
      <c r="J412" s="261"/>
      <c r="K412" s="261"/>
      <c r="L412" s="265"/>
      <c r="M412" s="266"/>
      <c r="N412" s="267"/>
      <c r="O412" s="267"/>
      <c r="P412" s="267"/>
      <c r="Q412" s="267"/>
      <c r="R412" s="267"/>
      <c r="S412" s="267"/>
      <c r="T412" s="268"/>
      <c r="AT412" s="269" t="s">
        <v>149</v>
      </c>
      <c r="AU412" s="269" t="s">
        <v>79</v>
      </c>
      <c r="AV412" s="13" t="s">
        <v>76</v>
      </c>
      <c r="AW412" s="13" t="s">
        <v>33</v>
      </c>
      <c r="AX412" s="13" t="s">
        <v>69</v>
      </c>
      <c r="AY412" s="269" t="s">
        <v>140</v>
      </c>
    </row>
    <row r="413" s="12" customFormat="1">
      <c r="B413" s="247"/>
      <c r="C413" s="248"/>
      <c r="D413" s="249" t="s">
        <v>149</v>
      </c>
      <c r="E413" s="250" t="s">
        <v>21</v>
      </c>
      <c r="F413" s="251" t="s">
        <v>772</v>
      </c>
      <c r="G413" s="248"/>
      <c r="H413" s="252">
        <v>615</v>
      </c>
      <c r="I413" s="253"/>
      <c r="J413" s="248"/>
      <c r="K413" s="248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149</v>
      </c>
      <c r="AU413" s="258" t="s">
        <v>79</v>
      </c>
      <c r="AV413" s="12" t="s">
        <v>79</v>
      </c>
      <c r="AW413" s="12" t="s">
        <v>33</v>
      </c>
      <c r="AX413" s="12" t="s">
        <v>76</v>
      </c>
      <c r="AY413" s="258" t="s">
        <v>140</v>
      </c>
    </row>
    <row r="414" s="11" customFormat="1" ht="29.88" customHeight="1">
      <c r="B414" s="219"/>
      <c r="C414" s="220"/>
      <c r="D414" s="221" t="s">
        <v>68</v>
      </c>
      <c r="E414" s="233" t="s">
        <v>773</v>
      </c>
      <c r="F414" s="233" t="s">
        <v>774</v>
      </c>
      <c r="G414" s="220"/>
      <c r="H414" s="220"/>
      <c r="I414" s="223"/>
      <c r="J414" s="234">
        <f>BK414</f>
        <v>0</v>
      </c>
      <c r="K414" s="220"/>
      <c r="L414" s="225"/>
      <c r="M414" s="226"/>
      <c r="N414" s="227"/>
      <c r="O414" s="227"/>
      <c r="P414" s="228">
        <f>SUM(P415:P437)</f>
        <v>0</v>
      </c>
      <c r="Q414" s="227"/>
      <c r="R414" s="228">
        <f>SUM(R415:R437)</f>
        <v>0</v>
      </c>
      <c r="S414" s="227"/>
      <c r="T414" s="229">
        <f>SUM(T415:T437)</f>
        <v>0</v>
      </c>
      <c r="AR414" s="230" t="s">
        <v>76</v>
      </c>
      <c r="AT414" s="231" t="s">
        <v>68</v>
      </c>
      <c r="AU414" s="231" t="s">
        <v>76</v>
      </c>
      <c r="AY414" s="230" t="s">
        <v>140</v>
      </c>
      <c r="BK414" s="232">
        <f>SUM(BK415:BK437)</f>
        <v>0</v>
      </c>
    </row>
    <row r="415" s="1" customFormat="1" ht="16.5" customHeight="1">
      <c r="B415" s="46"/>
      <c r="C415" s="235" t="s">
        <v>775</v>
      </c>
      <c r="D415" s="235" t="s">
        <v>142</v>
      </c>
      <c r="E415" s="236" t="s">
        <v>776</v>
      </c>
      <c r="F415" s="237" t="s">
        <v>777</v>
      </c>
      <c r="G415" s="238" t="s">
        <v>296</v>
      </c>
      <c r="H415" s="239">
        <v>-971.41200000000003</v>
      </c>
      <c r="I415" s="240"/>
      <c r="J415" s="241">
        <f>ROUND(I415*H415,2)</f>
        <v>0</v>
      </c>
      <c r="K415" s="237" t="s">
        <v>21</v>
      </c>
      <c r="L415" s="72"/>
      <c r="M415" s="242" t="s">
        <v>21</v>
      </c>
      <c r="N415" s="243" t="s">
        <v>40</v>
      </c>
      <c r="O415" s="47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AR415" s="24" t="s">
        <v>147</v>
      </c>
      <c r="AT415" s="24" t="s">
        <v>142</v>
      </c>
      <c r="AU415" s="24" t="s">
        <v>79</v>
      </c>
      <c r="AY415" s="24" t="s">
        <v>140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4" t="s">
        <v>76</v>
      </c>
      <c r="BK415" s="246">
        <f>ROUND(I415*H415,2)</f>
        <v>0</v>
      </c>
      <c r="BL415" s="24" t="s">
        <v>147</v>
      </c>
      <c r="BM415" s="24" t="s">
        <v>778</v>
      </c>
    </row>
    <row r="416" s="12" customFormat="1">
      <c r="B416" s="247"/>
      <c r="C416" s="248"/>
      <c r="D416" s="249" t="s">
        <v>149</v>
      </c>
      <c r="E416" s="250" t="s">
        <v>21</v>
      </c>
      <c r="F416" s="251" t="s">
        <v>779</v>
      </c>
      <c r="G416" s="248"/>
      <c r="H416" s="252">
        <v>-971.41200000000003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149</v>
      </c>
      <c r="AU416" s="258" t="s">
        <v>79</v>
      </c>
      <c r="AV416" s="12" t="s">
        <v>79</v>
      </c>
      <c r="AW416" s="12" t="s">
        <v>33</v>
      </c>
      <c r="AX416" s="12" t="s">
        <v>76</v>
      </c>
      <c r="AY416" s="258" t="s">
        <v>140</v>
      </c>
    </row>
    <row r="417" s="1" customFormat="1" ht="25.5" customHeight="1">
      <c r="B417" s="46"/>
      <c r="C417" s="235" t="s">
        <v>780</v>
      </c>
      <c r="D417" s="235" t="s">
        <v>142</v>
      </c>
      <c r="E417" s="236" t="s">
        <v>781</v>
      </c>
      <c r="F417" s="237" t="s">
        <v>782</v>
      </c>
      <c r="G417" s="238" t="s">
        <v>296</v>
      </c>
      <c r="H417" s="239">
        <v>971.41200000000003</v>
      </c>
      <c r="I417" s="240"/>
      <c r="J417" s="241">
        <f>ROUND(I417*H417,2)</f>
        <v>0</v>
      </c>
      <c r="K417" s="237" t="s">
        <v>146</v>
      </c>
      <c r="L417" s="72"/>
      <c r="M417" s="242" t="s">
        <v>21</v>
      </c>
      <c r="N417" s="243" t="s">
        <v>40</v>
      </c>
      <c r="O417" s="47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AR417" s="24" t="s">
        <v>147</v>
      </c>
      <c r="AT417" s="24" t="s">
        <v>142</v>
      </c>
      <c r="AU417" s="24" t="s">
        <v>79</v>
      </c>
      <c r="AY417" s="24" t="s">
        <v>140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24" t="s">
        <v>76</v>
      </c>
      <c r="BK417" s="246">
        <f>ROUND(I417*H417,2)</f>
        <v>0</v>
      </c>
      <c r="BL417" s="24" t="s">
        <v>147</v>
      </c>
      <c r="BM417" s="24" t="s">
        <v>783</v>
      </c>
    </row>
    <row r="418" s="12" customFormat="1">
      <c r="B418" s="247"/>
      <c r="C418" s="248"/>
      <c r="D418" s="249" t="s">
        <v>149</v>
      </c>
      <c r="E418" s="250" t="s">
        <v>21</v>
      </c>
      <c r="F418" s="251" t="s">
        <v>784</v>
      </c>
      <c r="G418" s="248"/>
      <c r="H418" s="252">
        <v>971.41200000000003</v>
      </c>
      <c r="I418" s="253"/>
      <c r="J418" s="248"/>
      <c r="K418" s="248"/>
      <c r="L418" s="254"/>
      <c r="M418" s="255"/>
      <c r="N418" s="256"/>
      <c r="O418" s="256"/>
      <c r="P418" s="256"/>
      <c r="Q418" s="256"/>
      <c r="R418" s="256"/>
      <c r="S418" s="256"/>
      <c r="T418" s="257"/>
      <c r="AT418" s="258" t="s">
        <v>149</v>
      </c>
      <c r="AU418" s="258" t="s">
        <v>79</v>
      </c>
      <c r="AV418" s="12" t="s">
        <v>79</v>
      </c>
      <c r="AW418" s="12" t="s">
        <v>33</v>
      </c>
      <c r="AX418" s="12" t="s">
        <v>76</v>
      </c>
      <c r="AY418" s="258" t="s">
        <v>140</v>
      </c>
    </row>
    <row r="419" s="1" customFormat="1" ht="25.5" customHeight="1">
      <c r="B419" s="46"/>
      <c r="C419" s="235" t="s">
        <v>785</v>
      </c>
      <c r="D419" s="235" t="s">
        <v>142</v>
      </c>
      <c r="E419" s="236" t="s">
        <v>786</v>
      </c>
      <c r="F419" s="237" t="s">
        <v>787</v>
      </c>
      <c r="G419" s="238" t="s">
        <v>296</v>
      </c>
      <c r="H419" s="239">
        <v>33028.008000000002</v>
      </c>
      <c r="I419" s="240"/>
      <c r="J419" s="241">
        <f>ROUND(I419*H419,2)</f>
        <v>0</v>
      </c>
      <c r="K419" s="237" t="s">
        <v>146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AR419" s="24" t="s">
        <v>147</v>
      </c>
      <c r="AT419" s="24" t="s">
        <v>142</v>
      </c>
      <c r="AU419" s="24" t="s">
        <v>79</v>
      </c>
      <c r="AY419" s="24" t="s">
        <v>140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147</v>
      </c>
      <c r="BM419" s="24" t="s">
        <v>788</v>
      </c>
    </row>
    <row r="420" s="12" customFormat="1">
      <c r="B420" s="247"/>
      <c r="C420" s="248"/>
      <c r="D420" s="249" t="s">
        <v>149</v>
      </c>
      <c r="E420" s="250" t="s">
        <v>21</v>
      </c>
      <c r="F420" s="251" t="s">
        <v>789</v>
      </c>
      <c r="G420" s="248"/>
      <c r="H420" s="252">
        <v>33028.008000000002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149</v>
      </c>
      <c r="AU420" s="258" t="s">
        <v>79</v>
      </c>
      <c r="AV420" s="12" t="s">
        <v>79</v>
      </c>
      <c r="AW420" s="12" t="s">
        <v>33</v>
      </c>
      <c r="AX420" s="12" t="s">
        <v>76</v>
      </c>
      <c r="AY420" s="258" t="s">
        <v>140</v>
      </c>
    </row>
    <row r="421" s="1" customFormat="1" ht="16.5" customHeight="1">
      <c r="B421" s="46"/>
      <c r="C421" s="235" t="s">
        <v>790</v>
      </c>
      <c r="D421" s="235" t="s">
        <v>142</v>
      </c>
      <c r="E421" s="236" t="s">
        <v>791</v>
      </c>
      <c r="F421" s="237" t="s">
        <v>792</v>
      </c>
      <c r="G421" s="238" t="s">
        <v>296</v>
      </c>
      <c r="H421" s="239">
        <v>9.2159999999999993</v>
      </c>
      <c r="I421" s="240"/>
      <c r="J421" s="241">
        <f>ROUND(I421*H421,2)</f>
        <v>0</v>
      </c>
      <c r="K421" s="237" t="s">
        <v>146</v>
      </c>
      <c r="L421" s="72"/>
      <c r="M421" s="242" t="s">
        <v>21</v>
      </c>
      <c r="N421" s="243" t="s">
        <v>40</v>
      </c>
      <c r="O421" s="47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AR421" s="24" t="s">
        <v>147</v>
      </c>
      <c r="AT421" s="24" t="s">
        <v>142</v>
      </c>
      <c r="AU421" s="24" t="s">
        <v>79</v>
      </c>
      <c r="AY421" s="24" t="s">
        <v>140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24" t="s">
        <v>76</v>
      </c>
      <c r="BK421" s="246">
        <f>ROUND(I421*H421,2)</f>
        <v>0</v>
      </c>
      <c r="BL421" s="24" t="s">
        <v>147</v>
      </c>
      <c r="BM421" s="24" t="s">
        <v>793</v>
      </c>
    </row>
    <row r="422" s="12" customFormat="1">
      <c r="B422" s="247"/>
      <c r="C422" s="248"/>
      <c r="D422" s="249" t="s">
        <v>149</v>
      </c>
      <c r="E422" s="250" t="s">
        <v>21</v>
      </c>
      <c r="F422" s="251" t="s">
        <v>794</v>
      </c>
      <c r="G422" s="248"/>
      <c r="H422" s="252">
        <v>9.2159999999999993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149</v>
      </c>
      <c r="AU422" s="258" t="s">
        <v>79</v>
      </c>
      <c r="AV422" s="12" t="s">
        <v>79</v>
      </c>
      <c r="AW422" s="12" t="s">
        <v>33</v>
      </c>
      <c r="AX422" s="12" t="s">
        <v>76</v>
      </c>
      <c r="AY422" s="258" t="s">
        <v>140</v>
      </c>
    </row>
    <row r="423" s="1" customFormat="1" ht="16.5" customHeight="1">
      <c r="B423" s="46"/>
      <c r="C423" s="235" t="s">
        <v>795</v>
      </c>
      <c r="D423" s="235" t="s">
        <v>142</v>
      </c>
      <c r="E423" s="236" t="s">
        <v>796</v>
      </c>
      <c r="F423" s="237" t="s">
        <v>797</v>
      </c>
      <c r="G423" s="238" t="s">
        <v>296</v>
      </c>
      <c r="H423" s="239">
        <v>313.34399999999999</v>
      </c>
      <c r="I423" s="240"/>
      <c r="J423" s="241">
        <f>ROUND(I423*H423,2)</f>
        <v>0</v>
      </c>
      <c r="K423" s="237" t="s">
        <v>146</v>
      </c>
      <c r="L423" s="72"/>
      <c r="M423" s="242" t="s">
        <v>21</v>
      </c>
      <c r="N423" s="243" t="s">
        <v>40</v>
      </c>
      <c r="O423" s="47"/>
      <c r="P423" s="244">
        <f>O423*H423</f>
        <v>0</v>
      </c>
      <c r="Q423" s="244">
        <v>0</v>
      </c>
      <c r="R423" s="244">
        <f>Q423*H423</f>
        <v>0</v>
      </c>
      <c r="S423" s="244">
        <v>0</v>
      </c>
      <c r="T423" s="245">
        <f>S423*H423</f>
        <v>0</v>
      </c>
      <c r="AR423" s="24" t="s">
        <v>147</v>
      </c>
      <c r="AT423" s="24" t="s">
        <v>142</v>
      </c>
      <c r="AU423" s="24" t="s">
        <v>79</v>
      </c>
      <c r="AY423" s="24" t="s">
        <v>140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147</v>
      </c>
      <c r="BM423" s="24" t="s">
        <v>798</v>
      </c>
    </row>
    <row r="424" s="12" customFormat="1">
      <c r="B424" s="247"/>
      <c r="C424" s="248"/>
      <c r="D424" s="249" t="s">
        <v>149</v>
      </c>
      <c r="E424" s="250" t="s">
        <v>21</v>
      </c>
      <c r="F424" s="251" t="s">
        <v>799</v>
      </c>
      <c r="G424" s="248"/>
      <c r="H424" s="252">
        <v>313.34399999999999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149</v>
      </c>
      <c r="AU424" s="258" t="s">
        <v>79</v>
      </c>
      <c r="AV424" s="12" t="s">
        <v>79</v>
      </c>
      <c r="AW424" s="12" t="s">
        <v>33</v>
      </c>
      <c r="AX424" s="12" t="s">
        <v>76</v>
      </c>
      <c r="AY424" s="258" t="s">
        <v>140</v>
      </c>
    </row>
    <row r="425" s="1" customFormat="1" ht="16.5" customHeight="1">
      <c r="B425" s="46"/>
      <c r="C425" s="235" t="s">
        <v>800</v>
      </c>
      <c r="D425" s="235" t="s">
        <v>142</v>
      </c>
      <c r="E425" s="236" t="s">
        <v>801</v>
      </c>
      <c r="F425" s="237" t="s">
        <v>802</v>
      </c>
      <c r="G425" s="238" t="s">
        <v>296</v>
      </c>
      <c r="H425" s="239">
        <v>252.12600000000001</v>
      </c>
      <c r="I425" s="240"/>
      <c r="J425" s="241">
        <f>ROUND(I425*H425,2)</f>
        <v>0</v>
      </c>
      <c r="K425" s="237" t="s">
        <v>146</v>
      </c>
      <c r="L425" s="72"/>
      <c r="M425" s="242" t="s">
        <v>21</v>
      </c>
      <c r="N425" s="243" t="s">
        <v>40</v>
      </c>
      <c r="O425" s="47"/>
      <c r="P425" s="244">
        <f>O425*H425</f>
        <v>0</v>
      </c>
      <c r="Q425" s="244">
        <v>0</v>
      </c>
      <c r="R425" s="244">
        <f>Q425*H425</f>
        <v>0</v>
      </c>
      <c r="S425" s="244">
        <v>0</v>
      </c>
      <c r="T425" s="245">
        <f>S425*H425</f>
        <v>0</v>
      </c>
      <c r="AR425" s="24" t="s">
        <v>147</v>
      </c>
      <c r="AT425" s="24" t="s">
        <v>142</v>
      </c>
      <c r="AU425" s="24" t="s">
        <v>79</v>
      </c>
      <c r="AY425" s="24" t="s">
        <v>140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4" t="s">
        <v>76</v>
      </c>
      <c r="BK425" s="246">
        <f>ROUND(I425*H425,2)</f>
        <v>0</v>
      </c>
      <c r="BL425" s="24" t="s">
        <v>147</v>
      </c>
      <c r="BM425" s="24" t="s">
        <v>803</v>
      </c>
    </row>
    <row r="426" s="12" customFormat="1">
      <c r="B426" s="247"/>
      <c r="C426" s="248"/>
      <c r="D426" s="249" t="s">
        <v>149</v>
      </c>
      <c r="E426" s="250" t="s">
        <v>21</v>
      </c>
      <c r="F426" s="251" t="s">
        <v>804</v>
      </c>
      <c r="G426" s="248"/>
      <c r="H426" s="252">
        <v>250.97800000000001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149</v>
      </c>
      <c r="AU426" s="258" t="s">
        <v>79</v>
      </c>
      <c r="AV426" s="12" t="s">
        <v>79</v>
      </c>
      <c r="AW426" s="12" t="s">
        <v>33</v>
      </c>
      <c r="AX426" s="12" t="s">
        <v>69</v>
      </c>
      <c r="AY426" s="258" t="s">
        <v>140</v>
      </c>
    </row>
    <row r="427" s="12" customFormat="1">
      <c r="B427" s="247"/>
      <c r="C427" s="248"/>
      <c r="D427" s="249" t="s">
        <v>149</v>
      </c>
      <c r="E427" s="250" t="s">
        <v>21</v>
      </c>
      <c r="F427" s="251" t="s">
        <v>805</v>
      </c>
      <c r="G427" s="248"/>
      <c r="H427" s="252">
        <v>1.1479999999999999</v>
      </c>
      <c r="I427" s="253"/>
      <c r="J427" s="248"/>
      <c r="K427" s="248"/>
      <c r="L427" s="254"/>
      <c r="M427" s="255"/>
      <c r="N427" s="256"/>
      <c r="O427" s="256"/>
      <c r="P427" s="256"/>
      <c r="Q427" s="256"/>
      <c r="R427" s="256"/>
      <c r="S427" s="256"/>
      <c r="T427" s="257"/>
      <c r="AT427" s="258" t="s">
        <v>149</v>
      </c>
      <c r="AU427" s="258" t="s">
        <v>79</v>
      </c>
      <c r="AV427" s="12" t="s">
        <v>79</v>
      </c>
      <c r="AW427" s="12" t="s">
        <v>33</v>
      </c>
      <c r="AX427" s="12" t="s">
        <v>69</v>
      </c>
      <c r="AY427" s="258" t="s">
        <v>140</v>
      </c>
    </row>
    <row r="428" s="14" customFormat="1">
      <c r="B428" s="270"/>
      <c r="C428" s="271"/>
      <c r="D428" s="249" t="s">
        <v>149</v>
      </c>
      <c r="E428" s="272" t="s">
        <v>21</v>
      </c>
      <c r="F428" s="273" t="s">
        <v>189</v>
      </c>
      <c r="G428" s="271"/>
      <c r="H428" s="274">
        <v>252.12600000000001</v>
      </c>
      <c r="I428" s="275"/>
      <c r="J428" s="271"/>
      <c r="K428" s="271"/>
      <c r="L428" s="276"/>
      <c r="M428" s="277"/>
      <c r="N428" s="278"/>
      <c r="O428" s="278"/>
      <c r="P428" s="278"/>
      <c r="Q428" s="278"/>
      <c r="R428" s="278"/>
      <c r="S428" s="278"/>
      <c r="T428" s="279"/>
      <c r="AT428" s="280" t="s">
        <v>149</v>
      </c>
      <c r="AU428" s="280" t="s">
        <v>79</v>
      </c>
      <c r="AV428" s="14" t="s">
        <v>147</v>
      </c>
      <c r="AW428" s="14" t="s">
        <v>33</v>
      </c>
      <c r="AX428" s="14" t="s">
        <v>76</v>
      </c>
      <c r="AY428" s="280" t="s">
        <v>140</v>
      </c>
    </row>
    <row r="429" s="1" customFormat="1" ht="16.5" customHeight="1">
      <c r="B429" s="46"/>
      <c r="C429" s="235" t="s">
        <v>806</v>
      </c>
      <c r="D429" s="235" t="s">
        <v>142</v>
      </c>
      <c r="E429" s="236" t="s">
        <v>807</v>
      </c>
      <c r="F429" s="237" t="s">
        <v>808</v>
      </c>
      <c r="G429" s="238" t="s">
        <v>296</v>
      </c>
      <c r="H429" s="239">
        <v>8572.2839999999997</v>
      </c>
      <c r="I429" s="240"/>
      <c r="J429" s="241">
        <f>ROUND(I429*H429,2)</f>
        <v>0</v>
      </c>
      <c r="K429" s="237" t="s">
        <v>146</v>
      </c>
      <c r="L429" s="72"/>
      <c r="M429" s="242" t="s">
        <v>21</v>
      </c>
      <c r="N429" s="243" t="s">
        <v>40</v>
      </c>
      <c r="O429" s="47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AR429" s="24" t="s">
        <v>147</v>
      </c>
      <c r="AT429" s="24" t="s">
        <v>142</v>
      </c>
      <c r="AU429" s="24" t="s">
        <v>79</v>
      </c>
      <c r="AY429" s="24" t="s">
        <v>140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4" t="s">
        <v>76</v>
      </c>
      <c r="BK429" s="246">
        <f>ROUND(I429*H429,2)</f>
        <v>0</v>
      </c>
      <c r="BL429" s="24" t="s">
        <v>147</v>
      </c>
      <c r="BM429" s="24" t="s">
        <v>809</v>
      </c>
    </row>
    <row r="430" s="13" customFormat="1">
      <c r="B430" s="260"/>
      <c r="C430" s="261"/>
      <c r="D430" s="249" t="s">
        <v>149</v>
      </c>
      <c r="E430" s="262" t="s">
        <v>21</v>
      </c>
      <c r="F430" s="263" t="s">
        <v>282</v>
      </c>
      <c r="G430" s="261"/>
      <c r="H430" s="262" t="s">
        <v>21</v>
      </c>
      <c r="I430" s="264"/>
      <c r="J430" s="261"/>
      <c r="K430" s="261"/>
      <c r="L430" s="265"/>
      <c r="M430" s="266"/>
      <c r="N430" s="267"/>
      <c r="O430" s="267"/>
      <c r="P430" s="267"/>
      <c r="Q430" s="267"/>
      <c r="R430" s="267"/>
      <c r="S430" s="267"/>
      <c r="T430" s="268"/>
      <c r="AT430" s="269" t="s">
        <v>149</v>
      </c>
      <c r="AU430" s="269" t="s">
        <v>79</v>
      </c>
      <c r="AV430" s="13" t="s">
        <v>76</v>
      </c>
      <c r="AW430" s="13" t="s">
        <v>33</v>
      </c>
      <c r="AX430" s="13" t="s">
        <v>69</v>
      </c>
      <c r="AY430" s="269" t="s">
        <v>140</v>
      </c>
    </row>
    <row r="431" s="12" customFormat="1">
      <c r="B431" s="247"/>
      <c r="C431" s="248"/>
      <c r="D431" s="249" t="s">
        <v>149</v>
      </c>
      <c r="E431" s="250" t="s">
        <v>21</v>
      </c>
      <c r="F431" s="251" t="s">
        <v>810</v>
      </c>
      <c r="G431" s="248"/>
      <c r="H431" s="252">
        <v>8533.2520000000004</v>
      </c>
      <c r="I431" s="253"/>
      <c r="J431" s="248"/>
      <c r="K431" s="248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149</v>
      </c>
      <c r="AU431" s="258" t="s">
        <v>79</v>
      </c>
      <c r="AV431" s="12" t="s">
        <v>79</v>
      </c>
      <c r="AW431" s="12" t="s">
        <v>33</v>
      </c>
      <c r="AX431" s="12" t="s">
        <v>69</v>
      </c>
      <c r="AY431" s="258" t="s">
        <v>140</v>
      </c>
    </row>
    <row r="432" s="12" customFormat="1">
      <c r="B432" s="247"/>
      <c r="C432" s="248"/>
      <c r="D432" s="249" t="s">
        <v>149</v>
      </c>
      <c r="E432" s="250" t="s">
        <v>21</v>
      </c>
      <c r="F432" s="251" t="s">
        <v>811</v>
      </c>
      <c r="G432" s="248"/>
      <c r="H432" s="252">
        <v>39.031999999999996</v>
      </c>
      <c r="I432" s="253"/>
      <c r="J432" s="248"/>
      <c r="K432" s="248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149</v>
      </c>
      <c r="AU432" s="258" t="s">
        <v>79</v>
      </c>
      <c r="AV432" s="12" t="s">
        <v>79</v>
      </c>
      <c r="AW432" s="12" t="s">
        <v>33</v>
      </c>
      <c r="AX432" s="12" t="s">
        <v>69</v>
      </c>
      <c r="AY432" s="258" t="s">
        <v>140</v>
      </c>
    </row>
    <row r="433" s="14" customFormat="1">
      <c r="B433" s="270"/>
      <c r="C433" s="271"/>
      <c r="D433" s="249" t="s">
        <v>149</v>
      </c>
      <c r="E433" s="272" t="s">
        <v>21</v>
      </c>
      <c r="F433" s="273" t="s">
        <v>189</v>
      </c>
      <c r="G433" s="271"/>
      <c r="H433" s="274">
        <v>8572.2839999999997</v>
      </c>
      <c r="I433" s="275"/>
      <c r="J433" s="271"/>
      <c r="K433" s="271"/>
      <c r="L433" s="276"/>
      <c r="M433" s="277"/>
      <c r="N433" s="278"/>
      <c r="O433" s="278"/>
      <c r="P433" s="278"/>
      <c r="Q433" s="278"/>
      <c r="R433" s="278"/>
      <c r="S433" s="278"/>
      <c r="T433" s="279"/>
      <c r="AT433" s="280" t="s">
        <v>149</v>
      </c>
      <c r="AU433" s="280" t="s">
        <v>79</v>
      </c>
      <c r="AV433" s="14" t="s">
        <v>147</v>
      </c>
      <c r="AW433" s="14" t="s">
        <v>33</v>
      </c>
      <c r="AX433" s="14" t="s">
        <v>76</v>
      </c>
      <c r="AY433" s="280" t="s">
        <v>140</v>
      </c>
    </row>
    <row r="434" s="1" customFormat="1" ht="16.5" customHeight="1">
      <c r="B434" s="46"/>
      <c r="C434" s="235" t="s">
        <v>812</v>
      </c>
      <c r="D434" s="235" t="s">
        <v>142</v>
      </c>
      <c r="E434" s="236" t="s">
        <v>813</v>
      </c>
      <c r="F434" s="237" t="s">
        <v>814</v>
      </c>
      <c r="G434" s="238" t="s">
        <v>296</v>
      </c>
      <c r="H434" s="239">
        <v>260.19400000000002</v>
      </c>
      <c r="I434" s="240"/>
      <c r="J434" s="241">
        <f>ROUND(I434*H434,2)</f>
        <v>0</v>
      </c>
      <c r="K434" s="237" t="s">
        <v>146</v>
      </c>
      <c r="L434" s="72"/>
      <c r="M434" s="242" t="s">
        <v>21</v>
      </c>
      <c r="N434" s="243" t="s">
        <v>40</v>
      </c>
      <c r="O434" s="47"/>
      <c r="P434" s="244">
        <f>O434*H434</f>
        <v>0</v>
      </c>
      <c r="Q434" s="244">
        <v>0</v>
      </c>
      <c r="R434" s="244">
        <f>Q434*H434</f>
        <v>0</v>
      </c>
      <c r="S434" s="244">
        <v>0</v>
      </c>
      <c r="T434" s="245">
        <f>S434*H434</f>
        <v>0</v>
      </c>
      <c r="AR434" s="24" t="s">
        <v>147</v>
      </c>
      <c r="AT434" s="24" t="s">
        <v>142</v>
      </c>
      <c r="AU434" s="24" t="s">
        <v>79</v>
      </c>
      <c r="AY434" s="24" t="s">
        <v>140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24" t="s">
        <v>76</v>
      </c>
      <c r="BK434" s="246">
        <f>ROUND(I434*H434,2)</f>
        <v>0</v>
      </c>
      <c r="BL434" s="24" t="s">
        <v>147</v>
      </c>
      <c r="BM434" s="24" t="s">
        <v>815</v>
      </c>
    </row>
    <row r="435" s="12" customFormat="1">
      <c r="B435" s="247"/>
      <c r="C435" s="248"/>
      <c r="D435" s="249" t="s">
        <v>149</v>
      </c>
      <c r="E435" s="250" t="s">
        <v>21</v>
      </c>
      <c r="F435" s="251" t="s">
        <v>816</v>
      </c>
      <c r="G435" s="248"/>
      <c r="H435" s="252">
        <v>9.2159999999999993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149</v>
      </c>
      <c r="AU435" s="258" t="s">
        <v>79</v>
      </c>
      <c r="AV435" s="12" t="s">
        <v>79</v>
      </c>
      <c r="AW435" s="12" t="s">
        <v>33</v>
      </c>
      <c r="AX435" s="12" t="s">
        <v>69</v>
      </c>
      <c r="AY435" s="258" t="s">
        <v>140</v>
      </c>
    </row>
    <row r="436" s="12" customFormat="1">
      <c r="B436" s="247"/>
      <c r="C436" s="248"/>
      <c r="D436" s="249" t="s">
        <v>149</v>
      </c>
      <c r="E436" s="250" t="s">
        <v>21</v>
      </c>
      <c r="F436" s="251" t="s">
        <v>804</v>
      </c>
      <c r="G436" s="248"/>
      <c r="H436" s="252">
        <v>250.97800000000001</v>
      </c>
      <c r="I436" s="253"/>
      <c r="J436" s="248"/>
      <c r="K436" s="248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149</v>
      </c>
      <c r="AU436" s="258" t="s">
        <v>79</v>
      </c>
      <c r="AV436" s="12" t="s">
        <v>79</v>
      </c>
      <c r="AW436" s="12" t="s">
        <v>33</v>
      </c>
      <c r="AX436" s="12" t="s">
        <v>69</v>
      </c>
      <c r="AY436" s="258" t="s">
        <v>140</v>
      </c>
    </row>
    <row r="437" s="14" customFormat="1">
      <c r="B437" s="270"/>
      <c r="C437" s="271"/>
      <c r="D437" s="249" t="s">
        <v>149</v>
      </c>
      <c r="E437" s="272" t="s">
        <v>21</v>
      </c>
      <c r="F437" s="273" t="s">
        <v>189</v>
      </c>
      <c r="G437" s="271"/>
      <c r="H437" s="274">
        <v>260.19400000000002</v>
      </c>
      <c r="I437" s="275"/>
      <c r="J437" s="271"/>
      <c r="K437" s="271"/>
      <c r="L437" s="276"/>
      <c r="M437" s="277"/>
      <c r="N437" s="278"/>
      <c r="O437" s="278"/>
      <c r="P437" s="278"/>
      <c r="Q437" s="278"/>
      <c r="R437" s="278"/>
      <c r="S437" s="278"/>
      <c r="T437" s="279"/>
      <c r="AT437" s="280" t="s">
        <v>149</v>
      </c>
      <c r="AU437" s="280" t="s">
        <v>79</v>
      </c>
      <c r="AV437" s="14" t="s">
        <v>147</v>
      </c>
      <c r="AW437" s="14" t="s">
        <v>33</v>
      </c>
      <c r="AX437" s="14" t="s">
        <v>76</v>
      </c>
      <c r="AY437" s="280" t="s">
        <v>140</v>
      </c>
    </row>
    <row r="438" s="11" customFormat="1" ht="29.88" customHeight="1">
      <c r="B438" s="219"/>
      <c r="C438" s="220"/>
      <c r="D438" s="221" t="s">
        <v>68</v>
      </c>
      <c r="E438" s="233" t="s">
        <v>817</v>
      </c>
      <c r="F438" s="233" t="s">
        <v>818</v>
      </c>
      <c r="G438" s="220"/>
      <c r="H438" s="220"/>
      <c r="I438" s="223"/>
      <c r="J438" s="234">
        <f>BK438</f>
        <v>0</v>
      </c>
      <c r="K438" s="220"/>
      <c r="L438" s="225"/>
      <c r="M438" s="226"/>
      <c r="N438" s="227"/>
      <c r="O438" s="227"/>
      <c r="P438" s="228">
        <f>P439</f>
        <v>0</v>
      </c>
      <c r="Q438" s="227"/>
      <c r="R438" s="228">
        <f>R439</f>
        <v>0</v>
      </c>
      <c r="S438" s="227"/>
      <c r="T438" s="229">
        <f>T439</f>
        <v>0</v>
      </c>
      <c r="AR438" s="230" t="s">
        <v>76</v>
      </c>
      <c r="AT438" s="231" t="s">
        <v>68</v>
      </c>
      <c r="AU438" s="231" t="s">
        <v>76</v>
      </c>
      <c r="AY438" s="230" t="s">
        <v>140</v>
      </c>
      <c r="BK438" s="232">
        <f>BK439</f>
        <v>0</v>
      </c>
    </row>
    <row r="439" s="1" customFormat="1" ht="25.5" customHeight="1">
      <c r="B439" s="46"/>
      <c r="C439" s="235" t="s">
        <v>819</v>
      </c>
      <c r="D439" s="235" t="s">
        <v>142</v>
      </c>
      <c r="E439" s="236" t="s">
        <v>820</v>
      </c>
      <c r="F439" s="237" t="s">
        <v>821</v>
      </c>
      <c r="G439" s="238" t="s">
        <v>296</v>
      </c>
      <c r="H439" s="239">
        <v>1808.739</v>
      </c>
      <c r="I439" s="240"/>
      <c r="J439" s="241">
        <f>ROUND(I439*H439,2)</f>
        <v>0</v>
      </c>
      <c r="K439" s="237" t="s">
        <v>146</v>
      </c>
      <c r="L439" s="72"/>
      <c r="M439" s="242" t="s">
        <v>21</v>
      </c>
      <c r="N439" s="243" t="s">
        <v>40</v>
      </c>
      <c r="O439" s="47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AR439" s="24" t="s">
        <v>147</v>
      </c>
      <c r="AT439" s="24" t="s">
        <v>142</v>
      </c>
      <c r="AU439" s="24" t="s">
        <v>79</v>
      </c>
      <c r="AY439" s="24" t="s">
        <v>140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24" t="s">
        <v>76</v>
      </c>
      <c r="BK439" s="246">
        <f>ROUND(I439*H439,2)</f>
        <v>0</v>
      </c>
      <c r="BL439" s="24" t="s">
        <v>147</v>
      </c>
      <c r="BM439" s="24" t="s">
        <v>822</v>
      </c>
    </row>
    <row r="440" s="11" customFormat="1" ht="37.44" customHeight="1">
      <c r="B440" s="219"/>
      <c r="C440" s="220"/>
      <c r="D440" s="221" t="s">
        <v>68</v>
      </c>
      <c r="E440" s="222" t="s">
        <v>293</v>
      </c>
      <c r="F440" s="222" t="s">
        <v>823</v>
      </c>
      <c r="G440" s="220"/>
      <c r="H440" s="220"/>
      <c r="I440" s="223"/>
      <c r="J440" s="224">
        <f>BK440</f>
        <v>0</v>
      </c>
      <c r="K440" s="220"/>
      <c r="L440" s="225"/>
      <c r="M440" s="226"/>
      <c r="N440" s="227"/>
      <c r="O440" s="227"/>
      <c r="P440" s="228">
        <f>P441</f>
        <v>0</v>
      </c>
      <c r="Q440" s="227"/>
      <c r="R440" s="228">
        <f>R441</f>
        <v>0</v>
      </c>
      <c r="S440" s="227"/>
      <c r="T440" s="229">
        <f>T441</f>
        <v>0</v>
      </c>
      <c r="AR440" s="230" t="s">
        <v>155</v>
      </c>
      <c r="AT440" s="231" t="s">
        <v>68</v>
      </c>
      <c r="AU440" s="231" t="s">
        <v>69</v>
      </c>
      <c r="AY440" s="230" t="s">
        <v>140</v>
      </c>
      <c r="BK440" s="232">
        <f>BK441</f>
        <v>0</v>
      </c>
    </row>
    <row r="441" s="11" customFormat="1" ht="19.92" customHeight="1">
      <c r="B441" s="219"/>
      <c r="C441" s="220"/>
      <c r="D441" s="221" t="s">
        <v>68</v>
      </c>
      <c r="E441" s="233" t="s">
        <v>824</v>
      </c>
      <c r="F441" s="233" t="s">
        <v>825</v>
      </c>
      <c r="G441" s="220"/>
      <c r="H441" s="220"/>
      <c r="I441" s="223"/>
      <c r="J441" s="234">
        <f>BK441</f>
        <v>0</v>
      </c>
      <c r="K441" s="220"/>
      <c r="L441" s="225"/>
      <c r="M441" s="226"/>
      <c r="N441" s="227"/>
      <c r="O441" s="227"/>
      <c r="P441" s="228">
        <f>SUM(P442:P445)</f>
        <v>0</v>
      </c>
      <c r="Q441" s="227"/>
      <c r="R441" s="228">
        <f>SUM(R442:R445)</f>
        <v>0</v>
      </c>
      <c r="S441" s="227"/>
      <c r="T441" s="229">
        <f>SUM(T442:T445)</f>
        <v>0</v>
      </c>
      <c r="AR441" s="230" t="s">
        <v>155</v>
      </c>
      <c r="AT441" s="231" t="s">
        <v>68</v>
      </c>
      <c r="AU441" s="231" t="s">
        <v>76</v>
      </c>
      <c r="AY441" s="230" t="s">
        <v>140</v>
      </c>
      <c r="BK441" s="232">
        <f>SUM(BK442:BK445)</f>
        <v>0</v>
      </c>
    </row>
    <row r="442" s="1" customFormat="1" ht="25.5" customHeight="1">
      <c r="B442" s="46"/>
      <c r="C442" s="235" t="s">
        <v>826</v>
      </c>
      <c r="D442" s="235" t="s">
        <v>142</v>
      </c>
      <c r="E442" s="236" t="s">
        <v>827</v>
      </c>
      <c r="F442" s="237" t="s">
        <v>828</v>
      </c>
      <c r="G442" s="238" t="s">
        <v>440</v>
      </c>
      <c r="H442" s="239">
        <v>12</v>
      </c>
      <c r="I442" s="240"/>
      <c r="J442" s="241">
        <f>ROUND(I442*H442,2)</f>
        <v>0</v>
      </c>
      <c r="K442" s="237" t="s">
        <v>146</v>
      </c>
      <c r="L442" s="72"/>
      <c r="M442" s="242" t="s">
        <v>21</v>
      </c>
      <c r="N442" s="243" t="s">
        <v>40</v>
      </c>
      <c r="O442" s="47"/>
      <c r="P442" s="244">
        <f>O442*H442</f>
        <v>0</v>
      </c>
      <c r="Q442" s="244">
        <v>0</v>
      </c>
      <c r="R442" s="244">
        <f>Q442*H442</f>
        <v>0</v>
      </c>
      <c r="S442" s="244">
        <v>0</v>
      </c>
      <c r="T442" s="245">
        <f>S442*H442</f>
        <v>0</v>
      </c>
      <c r="AR442" s="24" t="s">
        <v>443</v>
      </c>
      <c r="AT442" s="24" t="s">
        <v>142</v>
      </c>
      <c r="AU442" s="24" t="s">
        <v>79</v>
      </c>
      <c r="AY442" s="24" t="s">
        <v>140</v>
      </c>
      <c r="BE442" s="246">
        <f>IF(N442="základní",J442,0)</f>
        <v>0</v>
      </c>
      <c r="BF442" s="246">
        <f>IF(N442="snížená",J442,0)</f>
        <v>0</v>
      </c>
      <c r="BG442" s="246">
        <f>IF(N442="zákl. přenesená",J442,0)</f>
        <v>0</v>
      </c>
      <c r="BH442" s="246">
        <f>IF(N442="sníž. přenesená",J442,0)</f>
        <v>0</v>
      </c>
      <c r="BI442" s="246">
        <f>IF(N442="nulová",J442,0)</f>
        <v>0</v>
      </c>
      <c r="BJ442" s="24" t="s">
        <v>76</v>
      </c>
      <c r="BK442" s="246">
        <f>ROUND(I442*H442,2)</f>
        <v>0</v>
      </c>
      <c r="BL442" s="24" t="s">
        <v>443</v>
      </c>
      <c r="BM442" s="24" t="s">
        <v>829</v>
      </c>
    </row>
    <row r="443" s="13" customFormat="1">
      <c r="B443" s="260"/>
      <c r="C443" s="261"/>
      <c r="D443" s="249" t="s">
        <v>149</v>
      </c>
      <c r="E443" s="262" t="s">
        <v>21</v>
      </c>
      <c r="F443" s="263" t="s">
        <v>830</v>
      </c>
      <c r="G443" s="261"/>
      <c r="H443" s="262" t="s">
        <v>21</v>
      </c>
      <c r="I443" s="264"/>
      <c r="J443" s="261"/>
      <c r="K443" s="261"/>
      <c r="L443" s="265"/>
      <c r="M443" s="266"/>
      <c r="N443" s="267"/>
      <c r="O443" s="267"/>
      <c r="P443" s="267"/>
      <c r="Q443" s="267"/>
      <c r="R443" s="267"/>
      <c r="S443" s="267"/>
      <c r="T443" s="268"/>
      <c r="AT443" s="269" t="s">
        <v>149</v>
      </c>
      <c r="AU443" s="269" t="s">
        <v>79</v>
      </c>
      <c r="AV443" s="13" t="s">
        <v>76</v>
      </c>
      <c r="AW443" s="13" t="s">
        <v>33</v>
      </c>
      <c r="AX443" s="13" t="s">
        <v>69</v>
      </c>
      <c r="AY443" s="269" t="s">
        <v>140</v>
      </c>
    </row>
    <row r="444" s="13" customFormat="1">
      <c r="B444" s="260"/>
      <c r="C444" s="261"/>
      <c r="D444" s="249" t="s">
        <v>149</v>
      </c>
      <c r="E444" s="262" t="s">
        <v>21</v>
      </c>
      <c r="F444" s="263" t="s">
        <v>192</v>
      </c>
      <c r="G444" s="261"/>
      <c r="H444" s="262" t="s">
        <v>21</v>
      </c>
      <c r="I444" s="264"/>
      <c r="J444" s="261"/>
      <c r="K444" s="261"/>
      <c r="L444" s="265"/>
      <c r="M444" s="266"/>
      <c r="N444" s="267"/>
      <c r="O444" s="267"/>
      <c r="P444" s="267"/>
      <c r="Q444" s="267"/>
      <c r="R444" s="267"/>
      <c r="S444" s="267"/>
      <c r="T444" s="268"/>
      <c r="AT444" s="269" t="s">
        <v>149</v>
      </c>
      <c r="AU444" s="269" t="s">
        <v>79</v>
      </c>
      <c r="AV444" s="13" t="s">
        <v>76</v>
      </c>
      <c r="AW444" s="13" t="s">
        <v>33</v>
      </c>
      <c r="AX444" s="13" t="s">
        <v>69</v>
      </c>
      <c r="AY444" s="269" t="s">
        <v>140</v>
      </c>
    </row>
    <row r="445" s="12" customFormat="1">
      <c r="B445" s="247"/>
      <c r="C445" s="248"/>
      <c r="D445" s="249" t="s">
        <v>149</v>
      </c>
      <c r="E445" s="250" t="s">
        <v>21</v>
      </c>
      <c r="F445" s="251" t="s">
        <v>831</v>
      </c>
      <c r="G445" s="248"/>
      <c r="H445" s="252">
        <v>12</v>
      </c>
      <c r="I445" s="253"/>
      <c r="J445" s="248"/>
      <c r="K445" s="248"/>
      <c r="L445" s="254"/>
      <c r="M445" s="293"/>
      <c r="N445" s="294"/>
      <c r="O445" s="294"/>
      <c r="P445" s="294"/>
      <c r="Q445" s="294"/>
      <c r="R445" s="294"/>
      <c r="S445" s="294"/>
      <c r="T445" s="295"/>
      <c r="AT445" s="258" t="s">
        <v>149</v>
      </c>
      <c r="AU445" s="258" t="s">
        <v>79</v>
      </c>
      <c r="AV445" s="12" t="s">
        <v>79</v>
      </c>
      <c r="AW445" s="12" t="s">
        <v>33</v>
      </c>
      <c r="AX445" s="12" t="s">
        <v>76</v>
      </c>
      <c r="AY445" s="258" t="s">
        <v>140</v>
      </c>
    </row>
    <row r="446" s="1" customFormat="1" ht="6.96" customHeight="1">
      <c r="B446" s="67"/>
      <c r="C446" s="68"/>
      <c r="D446" s="68"/>
      <c r="E446" s="68"/>
      <c r="F446" s="68"/>
      <c r="G446" s="68"/>
      <c r="H446" s="68"/>
      <c r="I446" s="178"/>
      <c r="J446" s="68"/>
      <c r="K446" s="68"/>
      <c r="L446" s="72"/>
    </row>
  </sheetData>
  <sheetProtection sheet="1" autoFilter="0" formatColumns="0" formatRows="0" objects="1" scenarios="1" spinCount="100000" saltValue="UIOW+VLs7C+6wXIpySf1lL1ZMntOToLdneaCWOGXwYgPkMzlKKbA8ahszukNPjlYQmNfVVvpzcf2jNeP3NQKZw==" hashValue="Kb6tlsBq81BLUOqVaFvlXwZiDPhWAtJpztRuQetGdH3cjUtGLPzuPkRBeqc1D945of71o6ZMjaGtpb32d/osGw==" algorithmName="SHA-512" password="CC35"/>
  <autoFilter ref="C91:K44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0:H80"/>
    <mergeCell ref="E82:H82"/>
    <mergeCell ref="E84:H84"/>
    <mergeCell ref="G1:H1"/>
    <mergeCell ref="L2:V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100</v>
      </c>
      <c r="G1" s="151" t="s">
        <v>101</v>
      </c>
      <c r="H1" s="151"/>
      <c r="I1" s="152"/>
      <c r="J1" s="151" t="s">
        <v>102</v>
      </c>
      <c r="K1" s="150" t="s">
        <v>103</v>
      </c>
      <c r="L1" s="151" t="s">
        <v>104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87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ht="36.96" customHeight="1">
      <c r="B4" s="28"/>
      <c r="C4" s="29"/>
      <c r="D4" s="30" t="s">
        <v>105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Nuselská, Praha 4, č.akce 999055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106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832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108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832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13.6.2017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ROUND(J95,2)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="1" customFormat="1" ht="14.4" customHeight="1">
      <c r="B32" s="46"/>
      <c r="C32" s="47"/>
      <c r="D32" s="55" t="s">
        <v>39</v>
      </c>
      <c r="E32" s="55" t="s">
        <v>40</v>
      </c>
      <c r="F32" s="169">
        <f>ROUND(SUM(BE95:BE231), 2)</f>
        <v>0</v>
      </c>
      <c r="G32" s="47"/>
      <c r="H32" s="47"/>
      <c r="I32" s="170">
        <v>0.20999999999999999</v>
      </c>
      <c r="J32" s="169">
        <f>ROUND(ROUND((SUM(BE95:BE231)), 2)*I32, 2)</f>
        <v>0</v>
      </c>
      <c r="K32" s="51"/>
    </row>
    <row r="33" s="1" customFormat="1" ht="14.4" customHeight="1">
      <c r="B33" s="46"/>
      <c r="C33" s="47"/>
      <c r="D33" s="47"/>
      <c r="E33" s="55" t="s">
        <v>41</v>
      </c>
      <c r="F33" s="169">
        <f>ROUND(SUM(BF95:BF231), 2)</f>
        <v>0</v>
      </c>
      <c r="G33" s="47"/>
      <c r="H33" s="47"/>
      <c r="I33" s="170">
        <v>0.14999999999999999</v>
      </c>
      <c r="J33" s="169">
        <f>ROUND(ROUND((SUM(BF95:BF231)),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42</v>
      </c>
      <c r="F34" s="169">
        <f>ROUND(SUM(BG95:BG231),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43</v>
      </c>
      <c r="F35" s="169">
        <f>ROUND(SUM(BH95:BH231),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44</v>
      </c>
      <c r="F36" s="169">
        <f>ROUND(SUM(BI95:BI231),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109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Nuselská, Praha 4, č.akce 999055</v>
      </c>
      <c r="F47" s="40"/>
      <c r="G47" s="40"/>
      <c r="H47" s="40"/>
      <c r="I47" s="156"/>
      <c r="J47" s="47"/>
      <c r="K47" s="51"/>
    </row>
    <row r="48">
      <c r="B48" s="28"/>
      <c r="C48" s="40" t="s">
        <v>106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832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108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 xml:space="preserve">SO 125 - SO 125 - Chodníky a vjezdy  3.etapa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13.6.2017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110</v>
      </c>
      <c r="D58" s="171"/>
      <c r="E58" s="171"/>
      <c r="F58" s="171"/>
      <c r="G58" s="171"/>
      <c r="H58" s="171"/>
      <c r="I58" s="185"/>
      <c r="J58" s="186" t="s">
        <v>111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112</v>
      </c>
      <c r="D60" s="47"/>
      <c r="E60" s="47"/>
      <c r="F60" s="47"/>
      <c r="G60" s="47"/>
      <c r="H60" s="47"/>
      <c r="I60" s="156"/>
      <c r="J60" s="167">
        <f>J95</f>
        <v>0</v>
      </c>
      <c r="K60" s="51"/>
      <c r="AU60" s="24" t="s">
        <v>113</v>
      </c>
    </row>
    <row r="61" s="8" customFormat="1" ht="24.96" customHeight="1">
      <c r="B61" s="189"/>
      <c r="C61" s="190"/>
      <c r="D61" s="191" t="s">
        <v>114</v>
      </c>
      <c r="E61" s="192"/>
      <c r="F61" s="192"/>
      <c r="G61" s="192"/>
      <c r="H61" s="192"/>
      <c r="I61" s="193"/>
      <c r="J61" s="194">
        <f>J96</f>
        <v>0</v>
      </c>
      <c r="K61" s="195"/>
    </row>
    <row r="62" s="9" customFormat="1" ht="19.92" customHeight="1">
      <c r="B62" s="196"/>
      <c r="C62" s="197"/>
      <c r="D62" s="198" t="s">
        <v>115</v>
      </c>
      <c r="E62" s="199"/>
      <c r="F62" s="199"/>
      <c r="G62" s="199"/>
      <c r="H62" s="199"/>
      <c r="I62" s="200"/>
      <c r="J62" s="201">
        <f>J97</f>
        <v>0</v>
      </c>
      <c r="K62" s="202"/>
    </row>
    <row r="63" s="9" customFormat="1" ht="19.92" customHeight="1">
      <c r="B63" s="196"/>
      <c r="C63" s="197"/>
      <c r="D63" s="198" t="s">
        <v>833</v>
      </c>
      <c r="E63" s="199"/>
      <c r="F63" s="199"/>
      <c r="G63" s="199"/>
      <c r="H63" s="199"/>
      <c r="I63" s="200"/>
      <c r="J63" s="201">
        <f>J137</f>
        <v>0</v>
      </c>
      <c r="K63" s="202"/>
    </row>
    <row r="64" s="9" customFormat="1" ht="19.92" customHeight="1">
      <c r="B64" s="196"/>
      <c r="C64" s="197"/>
      <c r="D64" s="198" t="s">
        <v>117</v>
      </c>
      <c r="E64" s="199"/>
      <c r="F64" s="199"/>
      <c r="G64" s="199"/>
      <c r="H64" s="199"/>
      <c r="I64" s="200"/>
      <c r="J64" s="201">
        <f>J140</f>
        <v>0</v>
      </c>
      <c r="K64" s="202"/>
    </row>
    <row r="65" s="9" customFormat="1" ht="19.92" customHeight="1">
      <c r="B65" s="196"/>
      <c r="C65" s="197"/>
      <c r="D65" s="198" t="s">
        <v>118</v>
      </c>
      <c r="E65" s="199"/>
      <c r="F65" s="199"/>
      <c r="G65" s="199"/>
      <c r="H65" s="199"/>
      <c r="I65" s="200"/>
      <c r="J65" s="201">
        <f>J164</f>
        <v>0</v>
      </c>
      <c r="K65" s="202"/>
    </row>
    <row r="66" s="9" customFormat="1" ht="19.92" customHeight="1">
      <c r="B66" s="196"/>
      <c r="C66" s="197"/>
      <c r="D66" s="198" t="s">
        <v>119</v>
      </c>
      <c r="E66" s="199"/>
      <c r="F66" s="199"/>
      <c r="G66" s="199"/>
      <c r="H66" s="199"/>
      <c r="I66" s="200"/>
      <c r="J66" s="201">
        <f>J169</f>
        <v>0</v>
      </c>
      <c r="K66" s="202"/>
    </row>
    <row r="67" s="9" customFormat="1" ht="19.92" customHeight="1">
      <c r="B67" s="196"/>
      <c r="C67" s="197"/>
      <c r="D67" s="198" t="s">
        <v>120</v>
      </c>
      <c r="E67" s="199"/>
      <c r="F67" s="199"/>
      <c r="G67" s="199"/>
      <c r="H67" s="199"/>
      <c r="I67" s="200"/>
      <c r="J67" s="201">
        <f>J187</f>
        <v>0</v>
      </c>
      <c r="K67" s="202"/>
    </row>
    <row r="68" s="9" customFormat="1" ht="19.92" customHeight="1">
      <c r="B68" s="196"/>
      <c r="C68" s="197"/>
      <c r="D68" s="198" t="s">
        <v>121</v>
      </c>
      <c r="E68" s="199"/>
      <c r="F68" s="199"/>
      <c r="G68" s="199"/>
      <c r="H68" s="199"/>
      <c r="I68" s="200"/>
      <c r="J68" s="201">
        <f>J210</f>
        <v>0</v>
      </c>
      <c r="K68" s="202"/>
    </row>
    <row r="69" s="8" customFormat="1" ht="24.96" customHeight="1">
      <c r="B69" s="189"/>
      <c r="C69" s="190"/>
      <c r="D69" s="191" t="s">
        <v>834</v>
      </c>
      <c r="E69" s="192"/>
      <c r="F69" s="192"/>
      <c r="G69" s="192"/>
      <c r="H69" s="192"/>
      <c r="I69" s="193"/>
      <c r="J69" s="194">
        <f>J212</f>
        <v>0</v>
      </c>
      <c r="K69" s="195"/>
    </row>
    <row r="70" s="9" customFormat="1" ht="19.92" customHeight="1">
      <c r="B70" s="196"/>
      <c r="C70" s="197"/>
      <c r="D70" s="198" t="s">
        <v>835</v>
      </c>
      <c r="E70" s="199"/>
      <c r="F70" s="199"/>
      <c r="G70" s="199"/>
      <c r="H70" s="199"/>
      <c r="I70" s="200"/>
      <c r="J70" s="201">
        <f>J213</f>
        <v>0</v>
      </c>
      <c r="K70" s="202"/>
    </row>
    <row r="71" s="9" customFormat="1" ht="19.92" customHeight="1">
      <c r="B71" s="196"/>
      <c r="C71" s="197"/>
      <c r="D71" s="198" t="s">
        <v>836</v>
      </c>
      <c r="E71" s="199"/>
      <c r="F71" s="199"/>
      <c r="G71" s="199"/>
      <c r="H71" s="199"/>
      <c r="I71" s="200"/>
      <c r="J71" s="201">
        <f>J216</f>
        <v>0</v>
      </c>
      <c r="K71" s="202"/>
    </row>
    <row r="72" s="9" customFormat="1" ht="19.92" customHeight="1">
      <c r="B72" s="196"/>
      <c r="C72" s="197"/>
      <c r="D72" s="198" t="s">
        <v>837</v>
      </c>
      <c r="E72" s="199"/>
      <c r="F72" s="199"/>
      <c r="G72" s="199"/>
      <c r="H72" s="199"/>
      <c r="I72" s="200"/>
      <c r="J72" s="201">
        <f>J219</f>
        <v>0</v>
      </c>
      <c r="K72" s="202"/>
    </row>
    <row r="73" s="9" customFormat="1" ht="19.92" customHeight="1">
      <c r="B73" s="196"/>
      <c r="C73" s="197"/>
      <c r="D73" s="198" t="s">
        <v>838</v>
      </c>
      <c r="E73" s="199"/>
      <c r="F73" s="199"/>
      <c r="G73" s="199"/>
      <c r="H73" s="199"/>
      <c r="I73" s="200"/>
      <c r="J73" s="201">
        <f>J228</f>
        <v>0</v>
      </c>
      <c r="K73" s="202"/>
    </row>
    <row r="74" s="1" customFormat="1" ht="21.84" customHeight="1">
      <c r="B74" s="46"/>
      <c r="C74" s="47"/>
      <c r="D74" s="47"/>
      <c r="E74" s="47"/>
      <c r="F74" s="47"/>
      <c r="G74" s="47"/>
      <c r="H74" s="47"/>
      <c r="I74" s="156"/>
      <c r="J74" s="47"/>
      <c r="K74" s="51"/>
    </row>
    <row r="75" s="1" customFormat="1" ht="6.96" customHeight="1">
      <c r="B75" s="67"/>
      <c r="C75" s="68"/>
      <c r="D75" s="68"/>
      <c r="E75" s="68"/>
      <c r="F75" s="68"/>
      <c r="G75" s="68"/>
      <c r="H75" s="68"/>
      <c r="I75" s="178"/>
      <c r="J75" s="68"/>
      <c r="K75" s="69"/>
    </row>
    <row r="79" s="1" customFormat="1" ht="6.96" customHeight="1">
      <c r="B79" s="70"/>
      <c r="C79" s="71"/>
      <c r="D79" s="71"/>
      <c r="E79" s="71"/>
      <c r="F79" s="71"/>
      <c r="G79" s="71"/>
      <c r="H79" s="71"/>
      <c r="I79" s="181"/>
      <c r="J79" s="71"/>
      <c r="K79" s="71"/>
      <c r="L79" s="72"/>
    </row>
    <row r="80" s="1" customFormat="1" ht="36.96" customHeight="1">
      <c r="B80" s="46"/>
      <c r="C80" s="73" t="s">
        <v>124</v>
      </c>
      <c r="D80" s="74"/>
      <c r="E80" s="74"/>
      <c r="F80" s="74"/>
      <c r="G80" s="74"/>
      <c r="H80" s="74"/>
      <c r="I80" s="203"/>
      <c r="J80" s="74"/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="1" customFormat="1" ht="14.4" customHeight="1">
      <c r="B82" s="46"/>
      <c r="C82" s="76" t="s">
        <v>18</v>
      </c>
      <c r="D82" s="74"/>
      <c r="E82" s="74"/>
      <c r="F82" s="74"/>
      <c r="G82" s="74"/>
      <c r="H82" s="74"/>
      <c r="I82" s="203"/>
      <c r="J82" s="74"/>
      <c r="K82" s="74"/>
      <c r="L82" s="72"/>
    </row>
    <row r="83" s="1" customFormat="1" ht="16.5" customHeight="1">
      <c r="B83" s="46"/>
      <c r="C83" s="74"/>
      <c r="D83" s="74"/>
      <c r="E83" s="204" t="str">
        <f>E7</f>
        <v>Nuselská, Praha 4, č.akce 999055</v>
      </c>
      <c r="F83" s="76"/>
      <c r="G83" s="76"/>
      <c r="H83" s="76"/>
      <c r="I83" s="203"/>
      <c r="J83" s="74"/>
      <c r="K83" s="74"/>
      <c r="L83" s="72"/>
    </row>
    <row r="84">
      <c r="B84" s="28"/>
      <c r="C84" s="76" t="s">
        <v>106</v>
      </c>
      <c r="D84" s="205"/>
      <c r="E84" s="205"/>
      <c r="F84" s="205"/>
      <c r="G84" s="205"/>
      <c r="H84" s="205"/>
      <c r="I84" s="148"/>
      <c r="J84" s="205"/>
      <c r="K84" s="205"/>
      <c r="L84" s="206"/>
    </row>
    <row r="85" s="1" customFormat="1" ht="16.5" customHeight="1">
      <c r="B85" s="46"/>
      <c r="C85" s="74"/>
      <c r="D85" s="74"/>
      <c r="E85" s="204" t="s">
        <v>832</v>
      </c>
      <c r="F85" s="74"/>
      <c r="G85" s="74"/>
      <c r="H85" s="74"/>
      <c r="I85" s="203"/>
      <c r="J85" s="74"/>
      <c r="K85" s="74"/>
      <c r="L85" s="72"/>
    </row>
    <row r="86" s="1" customFormat="1" ht="14.4" customHeight="1">
      <c r="B86" s="46"/>
      <c r="C86" s="76" t="s">
        <v>108</v>
      </c>
      <c r="D86" s="74"/>
      <c r="E86" s="74"/>
      <c r="F86" s="74"/>
      <c r="G86" s="74"/>
      <c r="H86" s="74"/>
      <c r="I86" s="203"/>
      <c r="J86" s="74"/>
      <c r="K86" s="74"/>
      <c r="L86" s="72"/>
    </row>
    <row r="87" s="1" customFormat="1" ht="17.25" customHeight="1">
      <c r="B87" s="46"/>
      <c r="C87" s="74"/>
      <c r="D87" s="74"/>
      <c r="E87" s="82" t="str">
        <f>E11</f>
        <v xml:space="preserve">SO 125 - SO 125 - Chodníky a vjezdy  3.etapa</v>
      </c>
      <c r="F87" s="74"/>
      <c r="G87" s="74"/>
      <c r="H87" s="74"/>
      <c r="I87" s="203"/>
      <c r="J87" s="74"/>
      <c r="K87" s="74"/>
      <c r="L87" s="72"/>
    </row>
    <row r="88" s="1" customFormat="1" ht="6.96" customHeight="1">
      <c r="B88" s="46"/>
      <c r="C88" s="74"/>
      <c r="D88" s="74"/>
      <c r="E88" s="74"/>
      <c r="F88" s="74"/>
      <c r="G88" s="74"/>
      <c r="H88" s="74"/>
      <c r="I88" s="203"/>
      <c r="J88" s="74"/>
      <c r="K88" s="74"/>
      <c r="L88" s="72"/>
    </row>
    <row r="89" s="1" customFormat="1" ht="18" customHeight="1">
      <c r="B89" s="46"/>
      <c r="C89" s="76" t="s">
        <v>23</v>
      </c>
      <c r="D89" s="74"/>
      <c r="E89" s="74"/>
      <c r="F89" s="207" t="str">
        <f>F14</f>
        <v xml:space="preserve"> </v>
      </c>
      <c r="G89" s="74"/>
      <c r="H89" s="74"/>
      <c r="I89" s="208" t="s">
        <v>25</v>
      </c>
      <c r="J89" s="85" t="str">
        <f>IF(J14="","",J14)</f>
        <v>13.6.2017</v>
      </c>
      <c r="K89" s="74"/>
      <c r="L89" s="72"/>
    </row>
    <row r="90" s="1" customFormat="1" ht="6.96" customHeight="1">
      <c r="B90" s="46"/>
      <c r="C90" s="74"/>
      <c r="D90" s="74"/>
      <c r="E90" s="74"/>
      <c r="F90" s="74"/>
      <c r="G90" s="74"/>
      <c r="H90" s="74"/>
      <c r="I90" s="203"/>
      <c r="J90" s="74"/>
      <c r="K90" s="74"/>
      <c r="L90" s="72"/>
    </row>
    <row r="91" s="1" customFormat="1">
      <c r="B91" s="46"/>
      <c r="C91" s="76" t="s">
        <v>27</v>
      </c>
      <c r="D91" s="74"/>
      <c r="E91" s="74"/>
      <c r="F91" s="207" t="str">
        <f>E17</f>
        <v xml:space="preserve"> </v>
      </c>
      <c r="G91" s="74"/>
      <c r="H91" s="74"/>
      <c r="I91" s="208" t="s">
        <v>32</v>
      </c>
      <c r="J91" s="207" t="str">
        <f>E23</f>
        <v xml:space="preserve"> </v>
      </c>
      <c r="K91" s="74"/>
      <c r="L91" s="72"/>
    </row>
    <row r="92" s="1" customFormat="1" ht="14.4" customHeight="1">
      <c r="B92" s="46"/>
      <c r="C92" s="76" t="s">
        <v>30</v>
      </c>
      <c r="D92" s="74"/>
      <c r="E92" s="74"/>
      <c r="F92" s="207" t="str">
        <f>IF(E20="","",E20)</f>
        <v/>
      </c>
      <c r="G92" s="74"/>
      <c r="H92" s="74"/>
      <c r="I92" s="203"/>
      <c r="J92" s="74"/>
      <c r="K92" s="74"/>
      <c r="L92" s="72"/>
    </row>
    <row r="93" s="1" customFormat="1" ht="10.32" customHeight="1">
      <c r="B93" s="46"/>
      <c r="C93" s="74"/>
      <c r="D93" s="74"/>
      <c r="E93" s="74"/>
      <c r="F93" s="74"/>
      <c r="G93" s="74"/>
      <c r="H93" s="74"/>
      <c r="I93" s="203"/>
      <c r="J93" s="74"/>
      <c r="K93" s="74"/>
      <c r="L93" s="72"/>
    </row>
    <row r="94" s="10" customFormat="1" ht="29.28" customHeight="1">
      <c r="B94" s="209"/>
      <c r="C94" s="210" t="s">
        <v>125</v>
      </c>
      <c r="D94" s="211" t="s">
        <v>54</v>
      </c>
      <c r="E94" s="211" t="s">
        <v>50</v>
      </c>
      <c r="F94" s="211" t="s">
        <v>126</v>
      </c>
      <c r="G94" s="211" t="s">
        <v>127</v>
      </c>
      <c r="H94" s="211" t="s">
        <v>128</v>
      </c>
      <c r="I94" s="212" t="s">
        <v>129</v>
      </c>
      <c r="J94" s="211" t="s">
        <v>111</v>
      </c>
      <c r="K94" s="213" t="s">
        <v>130</v>
      </c>
      <c r="L94" s="214"/>
      <c r="M94" s="102" t="s">
        <v>131</v>
      </c>
      <c r="N94" s="103" t="s">
        <v>39</v>
      </c>
      <c r="O94" s="103" t="s">
        <v>132</v>
      </c>
      <c r="P94" s="103" t="s">
        <v>133</v>
      </c>
      <c r="Q94" s="103" t="s">
        <v>134</v>
      </c>
      <c r="R94" s="103" t="s">
        <v>135</v>
      </c>
      <c r="S94" s="103" t="s">
        <v>136</v>
      </c>
      <c r="T94" s="104" t="s">
        <v>137</v>
      </c>
    </row>
    <row r="95" s="1" customFormat="1" ht="29.28" customHeight="1">
      <c r="B95" s="46"/>
      <c r="C95" s="108" t="s">
        <v>112</v>
      </c>
      <c r="D95" s="74"/>
      <c r="E95" s="74"/>
      <c r="F95" s="74"/>
      <c r="G95" s="74"/>
      <c r="H95" s="74"/>
      <c r="I95" s="203"/>
      <c r="J95" s="215">
        <f>BK95</f>
        <v>0</v>
      </c>
      <c r="K95" s="74"/>
      <c r="L95" s="72"/>
      <c r="M95" s="105"/>
      <c r="N95" s="106"/>
      <c r="O95" s="106"/>
      <c r="P95" s="216">
        <f>P96+P212</f>
        <v>0</v>
      </c>
      <c r="Q95" s="106"/>
      <c r="R95" s="216">
        <f>R96+R212</f>
        <v>1062.9654707999998</v>
      </c>
      <c r="S95" s="106"/>
      <c r="T95" s="217">
        <f>T96+T212</f>
        <v>1058.6044200000001</v>
      </c>
      <c r="AT95" s="24" t="s">
        <v>68</v>
      </c>
      <c r="AU95" s="24" t="s">
        <v>113</v>
      </c>
      <c r="BK95" s="218">
        <f>BK96+BK212</f>
        <v>0</v>
      </c>
    </row>
    <row r="96" s="11" customFormat="1" ht="37.44" customHeight="1">
      <c r="B96" s="219"/>
      <c r="C96" s="220"/>
      <c r="D96" s="221" t="s">
        <v>68</v>
      </c>
      <c r="E96" s="222" t="s">
        <v>138</v>
      </c>
      <c r="F96" s="222" t="s">
        <v>139</v>
      </c>
      <c r="G96" s="220"/>
      <c r="H96" s="220"/>
      <c r="I96" s="223"/>
      <c r="J96" s="224">
        <f>BK96</f>
        <v>0</v>
      </c>
      <c r="K96" s="220"/>
      <c r="L96" s="225"/>
      <c r="M96" s="226"/>
      <c r="N96" s="227"/>
      <c r="O96" s="227"/>
      <c r="P96" s="228">
        <f>P97+P137+P140+P164+P169+P187+P210</f>
        <v>0</v>
      </c>
      <c r="Q96" s="227"/>
      <c r="R96" s="228">
        <f>R97+R137+R140+R164+R169+R187+R210</f>
        <v>1059.4351907999999</v>
      </c>
      <c r="S96" s="227"/>
      <c r="T96" s="229">
        <f>T97+T137+T140+T164+T169+T187+T210</f>
        <v>1058.2017000000001</v>
      </c>
      <c r="AR96" s="230" t="s">
        <v>76</v>
      </c>
      <c r="AT96" s="231" t="s">
        <v>68</v>
      </c>
      <c r="AU96" s="231" t="s">
        <v>69</v>
      </c>
      <c r="AY96" s="230" t="s">
        <v>140</v>
      </c>
      <c r="BK96" s="232">
        <f>BK97+BK137+BK140+BK164+BK169+BK187+BK210</f>
        <v>0</v>
      </c>
    </row>
    <row r="97" s="11" customFormat="1" ht="19.92" customHeight="1">
      <c r="B97" s="219"/>
      <c r="C97" s="220"/>
      <c r="D97" s="221" t="s">
        <v>68</v>
      </c>
      <c r="E97" s="233" t="s">
        <v>76</v>
      </c>
      <c r="F97" s="233" t="s">
        <v>141</v>
      </c>
      <c r="G97" s="220"/>
      <c r="H97" s="220"/>
      <c r="I97" s="223"/>
      <c r="J97" s="234">
        <f>BK97</f>
        <v>0</v>
      </c>
      <c r="K97" s="220"/>
      <c r="L97" s="225"/>
      <c r="M97" s="226"/>
      <c r="N97" s="227"/>
      <c r="O97" s="227"/>
      <c r="P97" s="228">
        <f>SUM(P98:P136)</f>
        <v>0</v>
      </c>
      <c r="Q97" s="227"/>
      <c r="R97" s="228">
        <f>SUM(R98:R136)</f>
        <v>26.753811999999996</v>
      </c>
      <c r="S97" s="227"/>
      <c r="T97" s="229">
        <f>SUM(T98:T136)</f>
        <v>997.85170000000005</v>
      </c>
      <c r="AR97" s="230" t="s">
        <v>76</v>
      </c>
      <c r="AT97" s="231" t="s">
        <v>68</v>
      </c>
      <c r="AU97" s="231" t="s">
        <v>76</v>
      </c>
      <c r="AY97" s="230" t="s">
        <v>140</v>
      </c>
      <c r="BK97" s="232">
        <f>SUM(BK98:BK136)</f>
        <v>0</v>
      </c>
    </row>
    <row r="98" s="1" customFormat="1" ht="16.5" customHeight="1">
      <c r="B98" s="46"/>
      <c r="C98" s="235" t="s">
        <v>76</v>
      </c>
      <c r="D98" s="235" t="s">
        <v>142</v>
      </c>
      <c r="E98" s="236" t="s">
        <v>839</v>
      </c>
      <c r="F98" s="237" t="s">
        <v>840</v>
      </c>
      <c r="G98" s="238" t="s">
        <v>145</v>
      </c>
      <c r="H98" s="239">
        <v>1521.0999999999999</v>
      </c>
      <c r="I98" s="240"/>
      <c r="J98" s="241">
        <f>ROUND(I98*H98,2)</f>
        <v>0</v>
      </c>
      <c r="K98" s="237" t="s">
        <v>146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0.255</v>
      </c>
      <c r="T98" s="245">
        <f>S98*H98</f>
        <v>387.88049999999998</v>
      </c>
      <c r="AR98" s="24" t="s">
        <v>147</v>
      </c>
      <c r="AT98" s="24" t="s">
        <v>142</v>
      </c>
      <c r="AU98" s="24" t="s">
        <v>79</v>
      </c>
      <c r="AY98" s="24" t="s">
        <v>140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147</v>
      </c>
      <c r="BM98" s="24" t="s">
        <v>841</v>
      </c>
    </row>
    <row r="99" s="12" customFormat="1">
      <c r="B99" s="247"/>
      <c r="C99" s="248"/>
      <c r="D99" s="249" t="s">
        <v>149</v>
      </c>
      <c r="E99" s="250" t="s">
        <v>21</v>
      </c>
      <c r="F99" s="251" t="s">
        <v>842</v>
      </c>
      <c r="G99" s="248"/>
      <c r="H99" s="252">
        <v>1521.0999999999999</v>
      </c>
      <c r="I99" s="253"/>
      <c r="J99" s="248"/>
      <c r="K99" s="248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149</v>
      </c>
      <c r="AU99" s="258" t="s">
        <v>79</v>
      </c>
      <c r="AV99" s="12" t="s">
        <v>79</v>
      </c>
      <c r="AW99" s="12" t="s">
        <v>33</v>
      </c>
      <c r="AX99" s="12" t="s">
        <v>76</v>
      </c>
      <c r="AY99" s="258" t="s">
        <v>140</v>
      </c>
    </row>
    <row r="100" s="1" customFormat="1" ht="25.5" customHeight="1">
      <c r="B100" s="46"/>
      <c r="C100" s="235" t="s">
        <v>79</v>
      </c>
      <c r="D100" s="235" t="s">
        <v>142</v>
      </c>
      <c r="E100" s="236" t="s">
        <v>843</v>
      </c>
      <c r="F100" s="237" t="s">
        <v>844</v>
      </c>
      <c r="G100" s="238" t="s">
        <v>145</v>
      </c>
      <c r="H100" s="239">
        <v>317.80000000000001</v>
      </c>
      <c r="I100" s="240"/>
      <c r="J100" s="241">
        <f>ROUND(I100*H100,2)</f>
        <v>0</v>
      </c>
      <c r="K100" s="237" t="s">
        <v>146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5.0000000000000002E-05</v>
      </c>
      <c r="R100" s="244">
        <f>Q100*H100</f>
        <v>0.015890000000000001</v>
      </c>
      <c r="S100" s="244">
        <v>0.128</v>
      </c>
      <c r="T100" s="245">
        <f>S100*H100</f>
        <v>40.678400000000003</v>
      </c>
      <c r="AR100" s="24" t="s">
        <v>147</v>
      </c>
      <c r="AT100" s="24" t="s">
        <v>142</v>
      </c>
      <c r="AU100" s="24" t="s">
        <v>79</v>
      </c>
      <c r="AY100" s="24" t="s">
        <v>140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147</v>
      </c>
      <c r="BM100" s="24" t="s">
        <v>845</v>
      </c>
    </row>
    <row r="101" s="12" customFormat="1">
      <c r="B101" s="247"/>
      <c r="C101" s="248"/>
      <c r="D101" s="249" t="s">
        <v>149</v>
      </c>
      <c r="E101" s="250" t="s">
        <v>21</v>
      </c>
      <c r="F101" s="251" t="s">
        <v>846</v>
      </c>
      <c r="G101" s="248"/>
      <c r="H101" s="252">
        <v>317.80000000000001</v>
      </c>
      <c r="I101" s="253"/>
      <c r="J101" s="248"/>
      <c r="K101" s="248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149</v>
      </c>
      <c r="AU101" s="258" t="s">
        <v>79</v>
      </c>
      <c r="AV101" s="12" t="s">
        <v>79</v>
      </c>
      <c r="AW101" s="12" t="s">
        <v>33</v>
      </c>
      <c r="AX101" s="12" t="s">
        <v>76</v>
      </c>
      <c r="AY101" s="258" t="s">
        <v>140</v>
      </c>
    </row>
    <row r="102" s="1" customFormat="1" ht="25.5" customHeight="1">
      <c r="B102" s="46"/>
      <c r="C102" s="235" t="s">
        <v>155</v>
      </c>
      <c r="D102" s="235" t="s">
        <v>142</v>
      </c>
      <c r="E102" s="236" t="s">
        <v>847</v>
      </c>
      <c r="F102" s="237" t="s">
        <v>848</v>
      </c>
      <c r="G102" s="238" t="s">
        <v>145</v>
      </c>
      <c r="H102" s="239">
        <v>2223.8000000000002</v>
      </c>
      <c r="I102" s="240"/>
      <c r="J102" s="241">
        <f>ROUND(I102*H102,2)</f>
        <v>0</v>
      </c>
      <c r="K102" s="237" t="s">
        <v>146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9.0000000000000006E-05</v>
      </c>
      <c r="R102" s="244">
        <f>Q102*H102</f>
        <v>0.20014200000000004</v>
      </c>
      <c r="S102" s="244">
        <v>0.25600000000000001</v>
      </c>
      <c r="T102" s="245">
        <f>S102*H102</f>
        <v>569.29280000000006</v>
      </c>
      <c r="AR102" s="24" t="s">
        <v>147</v>
      </c>
      <c r="AT102" s="24" t="s">
        <v>142</v>
      </c>
      <c r="AU102" s="24" t="s">
        <v>79</v>
      </c>
      <c r="AY102" s="24" t="s">
        <v>140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147</v>
      </c>
      <c r="BM102" s="24" t="s">
        <v>849</v>
      </c>
    </row>
    <row r="103" s="12" customFormat="1">
      <c r="B103" s="247"/>
      <c r="C103" s="248"/>
      <c r="D103" s="249" t="s">
        <v>149</v>
      </c>
      <c r="E103" s="250" t="s">
        <v>21</v>
      </c>
      <c r="F103" s="251" t="s">
        <v>850</v>
      </c>
      <c r="G103" s="248"/>
      <c r="H103" s="252">
        <v>2223.8000000000002</v>
      </c>
      <c r="I103" s="253"/>
      <c r="J103" s="248"/>
      <c r="K103" s="248"/>
      <c r="L103" s="254"/>
      <c r="M103" s="255"/>
      <c r="N103" s="256"/>
      <c r="O103" s="256"/>
      <c r="P103" s="256"/>
      <c r="Q103" s="256"/>
      <c r="R103" s="256"/>
      <c r="S103" s="256"/>
      <c r="T103" s="257"/>
      <c r="AT103" s="258" t="s">
        <v>149</v>
      </c>
      <c r="AU103" s="258" t="s">
        <v>79</v>
      </c>
      <c r="AV103" s="12" t="s">
        <v>79</v>
      </c>
      <c r="AW103" s="12" t="s">
        <v>33</v>
      </c>
      <c r="AX103" s="12" t="s">
        <v>76</v>
      </c>
      <c r="AY103" s="258" t="s">
        <v>140</v>
      </c>
    </row>
    <row r="104" s="1" customFormat="1" ht="63.75" customHeight="1">
      <c r="B104" s="46"/>
      <c r="C104" s="235" t="s">
        <v>147</v>
      </c>
      <c r="D104" s="235" t="s">
        <v>142</v>
      </c>
      <c r="E104" s="236" t="s">
        <v>851</v>
      </c>
      <c r="F104" s="237" t="s">
        <v>852</v>
      </c>
      <c r="G104" s="238" t="s">
        <v>158</v>
      </c>
      <c r="H104" s="239">
        <v>426</v>
      </c>
      <c r="I104" s="240"/>
      <c r="J104" s="241">
        <f>ROUND(I104*H104,2)</f>
        <v>0</v>
      </c>
      <c r="K104" s="237" t="s">
        <v>146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0.06053</v>
      </c>
      <c r="R104" s="244">
        <f>Q104*H104</f>
        <v>25.785779999999999</v>
      </c>
      <c r="S104" s="244">
        <v>0</v>
      </c>
      <c r="T104" s="245">
        <f>S104*H104</f>
        <v>0</v>
      </c>
      <c r="AR104" s="24" t="s">
        <v>147</v>
      </c>
      <c r="AT104" s="24" t="s">
        <v>142</v>
      </c>
      <c r="AU104" s="24" t="s">
        <v>79</v>
      </c>
      <c r="AY104" s="24" t="s">
        <v>140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147</v>
      </c>
      <c r="BM104" s="24" t="s">
        <v>853</v>
      </c>
    </row>
    <row r="105" s="1" customFormat="1" ht="25.5" customHeight="1">
      <c r="B105" s="46"/>
      <c r="C105" s="235" t="s">
        <v>166</v>
      </c>
      <c r="D105" s="235" t="s">
        <v>142</v>
      </c>
      <c r="E105" s="236" t="s">
        <v>177</v>
      </c>
      <c r="F105" s="237" t="s">
        <v>178</v>
      </c>
      <c r="G105" s="238" t="s">
        <v>179</v>
      </c>
      <c r="H105" s="239">
        <v>226.721</v>
      </c>
      <c r="I105" s="240"/>
      <c r="J105" s="241">
        <f>ROUND(I105*H105,2)</f>
        <v>0</v>
      </c>
      <c r="K105" s="237" t="s">
        <v>146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147</v>
      </c>
      <c r="AT105" s="24" t="s">
        <v>142</v>
      </c>
      <c r="AU105" s="24" t="s">
        <v>79</v>
      </c>
      <c r="AY105" s="24" t="s">
        <v>140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147</v>
      </c>
      <c r="BM105" s="24" t="s">
        <v>854</v>
      </c>
    </row>
    <row r="106" s="13" customFormat="1">
      <c r="B106" s="260"/>
      <c r="C106" s="261"/>
      <c r="D106" s="249" t="s">
        <v>149</v>
      </c>
      <c r="E106" s="262" t="s">
        <v>21</v>
      </c>
      <c r="F106" s="263" t="s">
        <v>855</v>
      </c>
      <c r="G106" s="261"/>
      <c r="H106" s="262" t="s">
        <v>21</v>
      </c>
      <c r="I106" s="264"/>
      <c r="J106" s="261"/>
      <c r="K106" s="261"/>
      <c r="L106" s="265"/>
      <c r="M106" s="266"/>
      <c r="N106" s="267"/>
      <c r="O106" s="267"/>
      <c r="P106" s="267"/>
      <c r="Q106" s="267"/>
      <c r="R106" s="267"/>
      <c r="S106" s="267"/>
      <c r="T106" s="268"/>
      <c r="AT106" s="269" t="s">
        <v>149</v>
      </c>
      <c r="AU106" s="269" t="s">
        <v>79</v>
      </c>
      <c r="AV106" s="13" t="s">
        <v>76</v>
      </c>
      <c r="AW106" s="13" t="s">
        <v>33</v>
      </c>
      <c r="AX106" s="13" t="s">
        <v>69</v>
      </c>
      <c r="AY106" s="269" t="s">
        <v>140</v>
      </c>
    </row>
    <row r="107" s="12" customFormat="1">
      <c r="B107" s="247"/>
      <c r="C107" s="248"/>
      <c r="D107" s="249" t="s">
        <v>149</v>
      </c>
      <c r="E107" s="250" t="s">
        <v>21</v>
      </c>
      <c r="F107" s="251" t="s">
        <v>856</v>
      </c>
      <c r="G107" s="248"/>
      <c r="H107" s="252">
        <v>226.721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149</v>
      </c>
      <c r="AU107" s="258" t="s">
        <v>79</v>
      </c>
      <c r="AV107" s="12" t="s">
        <v>79</v>
      </c>
      <c r="AW107" s="12" t="s">
        <v>33</v>
      </c>
      <c r="AX107" s="12" t="s">
        <v>76</v>
      </c>
      <c r="AY107" s="258" t="s">
        <v>140</v>
      </c>
    </row>
    <row r="108" s="1" customFormat="1" ht="25.5" customHeight="1">
      <c r="B108" s="46"/>
      <c r="C108" s="235" t="s">
        <v>171</v>
      </c>
      <c r="D108" s="235" t="s">
        <v>142</v>
      </c>
      <c r="E108" s="236" t="s">
        <v>857</v>
      </c>
      <c r="F108" s="237" t="s">
        <v>858</v>
      </c>
      <c r="G108" s="238" t="s">
        <v>179</v>
      </c>
      <c r="H108" s="239">
        <v>74.200000000000003</v>
      </c>
      <c r="I108" s="240"/>
      <c r="J108" s="241">
        <f>ROUND(I108*H108,2)</f>
        <v>0</v>
      </c>
      <c r="K108" s="237" t="s">
        <v>146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147</v>
      </c>
      <c r="AT108" s="24" t="s">
        <v>142</v>
      </c>
      <c r="AU108" s="24" t="s">
        <v>79</v>
      </c>
      <c r="AY108" s="24" t="s">
        <v>140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147</v>
      </c>
      <c r="BM108" s="24" t="s">
        <v>859</v>
      </c>
    </row>
    <row r="109" s="13" customFormat="1">
      <c r="B109" s="260"/>
      <c r="C109" s="261"/>
      <c r="D109" s="249" t="s">
        <v>149</v>
      </c>
      <c r="E109" s="262" t="s">
        <v>21</v>
      </c>
      <c r="F109" s="263" t="s">
        <v>192</v>
      </c>
      <c r="G109" s="261"/>
      <c r="H109" s="262" t="s">
        <v>21</v>
      </c>
      <c r="I109" s="264"/>
      <c r="J109" s="261"/>
      <c r="K109" s="261"/>
      <c r="L109" s="265"/>
      <c r="M109" s="266"/>
      <c r="N109" s="267"/>
      <c r="O109" s="267"/>
      <c r="P109" s="267"/>
      <c r="Q109" s="267"/>
      <c r="R109" s="267"/>
      <c r="S109" s="267"/>
      <c r="T109" s="268"/>
      <c r="AT109" s="269" t="s">
        <v>149</v>
      </c>
      <c r="AU109" s="269" t="s">
        <v>79</v>
      </c>
      <c r="AV109" s="13" t="s">
        <v>76</v>
      </c>
      <c r="AW109" s="13" t="s">
        <v>33</v>
      </c>
      <c r="AX109" s="13" t="s">
        <v>69</v>
      </c>
      <c r="AY109" s="269" t="s">
        <v>140</v>
      </c>
    </row>
    <row r="110" s="12" customFormat="1">
      <c r="B110" s="247"/>
      <c r="C110" s="248"/>
      <c r="D110" s="249" t="s">
        <v>149</v>
      </c>
      <c r="E110" s="250" t="s">
        <v>21</v>
      </c>
      <c r="F110" s="251" t="s">
        <v>860</v>
      </c>
      <c r="G110" s="248"/>
      <c r="H110" s="252">
        <v>74.200000000000003</v>
      </c>
      <c r="I110" s="253"/>
      <c r="J110" s="248"/>
      <c r="K110" s="248"/>
      <c r="L110" s="254"/>
      <c r="M110" s="255"/>
      <c r="N110" s="256"/>
      <c r="O110" s="256"/>
      <c r="P110" s="256"/>
      <c r="Q110" s="256"/>
      <c r="R110" s="256"/>
      <c r="S110" s="256"/>
      <c r="T110" s="257"/>
      <c r="AT110" s="258" t="s">
        <v>149</v>
      </c>
      <c r="AU110" s="258" t="s">
        <v>79</v>
      </c>
      <c r="AV110" s="12" t="s">
        <v>79</v>
      </c>
      <c r="AW110" s="12" t="s">
        <v>33</v>
      </c>
      <c r="AX110" s="12" t="s">
        <v>76</v>
      </c>
      <c r="AY110" s="258" t="s">
        <v>140</v>
      </c>
    </row>
    <row r="111" s="1" customFormat="1" ht="25.5" customHeight="1">
      <c r="B111" s="46"/>
      <c r="C111" s="235" t="s">
        <v>176</v>
      </c>
      <c r="D111" s="235" t="s">
        <v>142</v>
      </c>
      <c r="E111" s="236" t="s">
        <v>184</v>
      </c>
      <c r="F111" s="237" t="s">
        <v>185</v>
      </c>
      <c r="G111" s="238" t="s">
        <v>179</v>
      </c>
      <c r="H111" s="239">
        <v>681.53599999999994</v>
      </c>
      <c r="I111" s="240"/>
      <c r="J111" s="241">
        <f>ROUND(I111*H111,2)</f>
        <v>0</v>
      </c>
      <c r="K111" s="237" t="s">
        <v>146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147</v>
      </c>
      <c r="AT111" s="24" t="s">
        <v>142</v>
      </c>
      <c r="AU111" s="24" t="s">
        <v>79</v>
      </c>
      <c r="AY111" s="24" t="s">
        <v>140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147</v>
      </c>
      <c r="BM111" s="24" t="s">
        <v>861</v>
      </c>
    </row>
    <row r="112" s="12" customFormat="1">
      <c r="B112" s="247"/>
      <c r="C112" s="248"/>
      <c r="D112" s="249" t="s">
        <v>149</v>
      </c>
      <c r="E112" s="250" t="s">
        <v>21</v>
      </c>
      <c r="F112" s="251" t="s">
        <v>862</v>
      </c>
      <c r="G112" s="248"/>
      <c r="H112" s="252">
        <v>681.53599999999994</v>
      </c>
      <c r="I112" s="253"/>
      <c r="J112" s="248"/>
      <c r="K112" s="248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149</v>
      </c>
      <c r="AU112" s="258" t="s">
        <v>79</v>
      </c>
      <c r="AV112" s="12" t="s">
        <v>79</v>
      </c>
      <c r="AW112" s="12" t="s">
        <v>33</v>
      </c>
      <c r="AX112" s="12" t="s">
        <v>76</v>
      </c>
      <c r="AY112" s="258" t="s">
        <v>140</v>
      </c>
    </row>
    <row r="113" s="1" customFormat="1" ht="25.5" customHeight="1">
      <c r="B113" s="46"/>
      <c r="C113" s="235" t="s">
        <v>183</v>
      </c>
      <c r="D113" s="235" t="s">
        <v>142</v>
      </c>
      <c r="E113" s="236" t="s">
        <v>195</v>
      </c>
      <c r="F113" s="237" t="s">
        <v>196</v>
      </c>
      <c r="G113" s="238" t="s">
        <v>179</v>
      </c>
      <c r="H113" s="239">
        <v>22.260000000000002</v>
      </c>
      <c r="I113" s="240"/>
      <c r="J113" s="241">
        <f>ROUND(I113*H113,2)</f>
        <v>0</v>
      </c>
      <c r="K113" s="237" t="s">
        <v>146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147</v>
      </c>
      <c r="AT113" s="24" t="s">
        <v>142</v>
      </c>
      <c r="AU113" s="24" t="s">
        <v>79</v>
      </c>
      <c r="AY113" s="24" t="s">
        <v>140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147</v>
      </c>
      <c r="BM113" s="24" t="s">
        <v>863</v>
      </c>
    </row>
    <row r="114" s="13" customFormat="1">
      <c r="B114" s="260"/>
      <c r="C114" s="261"/>
      <c r="D114" s="249" t="s">
        <v>149</v>
      </c>
      <c r="E114" s="262" t="s">
        <v>21</v>
      </c>
      <c r="F114" s="263" t="s">
        <v>192</v>
      </c>
      <c r="G114" s="261"/>
      <c r="H114" s="262" t="s">
        <v>21</v>
      </c>
      <c r="I114" s="264"/>
      <c r="J114" s="261"/>
      <c r="K114" s="261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149</v>
      </c>
      <c r="AU114" s="269" t="s">
        <v>79</v>
      </c>
      <c r="AV114" s="13" t="s">
        <v>76</v>
      </c>
      <c r="AW114" s="13" t="s">
        <v>33</v>
      </c>
      <c r="AX114" s="13" t="s">
        <v>69</v>
      </c>
      <c r="AY114" s="269" t="s">
        <v>140</v>
      </c>
    </row>
    <row r="115" s="12" customFormat="1">
      <c r="B115" s="247"/>
      <c r="C115" s="248"/>
      <c r="D115" s="249" t="s">
        <v>149</v>
      </c>
      <c r="E115" s="250" t="s">
        <v>21</v>
      </c>
      <c r="F115" s="251" t="s">
        <v>864</v>
      </c>
      <c r="G115" s="248"/>
      <c r="H115" s="252">
        <v>22.260000000000002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149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140</v>
      </c>
    </row>
    <row r="116" s="1" customFormat="1" ht="25.5" customHeight="1">
      <c r="B116" s="46"/>
      <c r="C116" s="235" t="s">
        <v>190</v>
      </c>
      <c r="D116" s="235" t="s">
        <v>142</v>
      </c>
      <c r="E116" s="236" t="s">
        <v>195</v>
      </c>
      <c r="F116" s="237" t="s">
        <v>196</v>
      </c>
      <c r="G116" s="238" t="s">
        <v>179</v>
      </c>
      <c r="H116" s="239">
        <v>204.46100000000001</v>
      </c>
      <c r="I116" s="240"/>
      <c r="J116" s="241">
        <f>ROUND(I116*H116,2)</f>
        <v>0</v>
      </c>
      <c r="K116" s="237" t="s">
        <v>146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147</v>
      </c>
      <c r="AT116" s="24" t="s">
        <v>142</v>
      </c>
      <c r="AU116" s="24" t="s">
        <v>79</v>
      </c>
      <c r="AY116" s="24" t="s">
        <v>140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147</v>
      </c>
      <c r="BM116" s="24" t="s">
        <v>865</v>
      </c>
    </row>
    <row r="117" s="12" customFormat="1">
      <c r="B117" s="247"/>
      <c r="C117" s="248"/>
      <c r="D117" s="249" t="s">
        <v>149</v>
      </c>
      <c r="E117" s="250" t="s">
        <v>21</v>
      </c>
      <c r="F117" s="251" t="s">
        <v>866</v>
      </c>
      <c r="G117" s="248"/>
      <c r="H117" s="252">
        <v>204.46100000000001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149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140</v>
      </c>
    </row>
    <row r="118" s="1" customFormat="1" ht="38.25" customHeight="1">
      <c r="B118" s="46"/>
      <c r="C118" s="235" t="s">
        <v>194</v>
      </c>
      <c r="D118" s="235" t="s">
        <v>142</v>
      </c>
      <c r="E118" s="236" t="s">
        <v>270</v>
      </c>
      <c r="F118" s="237" t="s">
        <v>271</v>
      </c>
      <c r="G118" s="238" t="s">
        <v>179</v>
      </c>
      <c r="H118" s="239">
        <v>755.73599999999999</v>
      </c>
      <c r="I118" s="240"/>
      <c r="J118" s="241">
        <f>ROUND(I118*H118,2)</f>
        <v>0</v>
      </c>
      <c r="K118" s="237" t="s">
        <v>146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147</v>
      </c>
      <c r="AT118" s="24" t="s">
        <v>142</v>
      </c>
      <c r="AU118" s="24" t="s">
        <v>79</v>
      </c>
      <c r="AY118" s="24" t="s">
        <v>140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147</v>
      </c>
      <c r="BM118" s="24" t="s">
        <v>867</v>
      </c>
    </row>
    <row r="119" s="12" customFormat="1">
      <c r="B119" s="247"/>
      <c r="C119" s="248"/>
      <c r="D119" s="249" t="s">
        <v>149</v>
      </c>
      <c r="E119" s="250" t="s">
        <v>21</v>
      </c>
      <c r="F119" s="251" t="s">
        <v>868</v>
      </c>
      <c r="G119" s="248"/>
      <c r="H119" s="252">
        <v>755.73599999999999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149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140</v>
      </c>
    </row>
    <row r="120" s="1" customFormat="1" ht="51" customHeight="1">
      <c r="B120" s="46"/>
      <c r="C120" s="235" t="s">
        <v>199</v>
      </c>
      <c r="D120" s="235" t="s">
        <v>142</v>
      </c>
      <c r="E120" s="236" t="s">
        <v>279</v>
      </c>
      <c r="F120" s="237" t="s">
        <v>280</v>
      </c>
      <c r="G120" s="238" t="s">
        <v>179</v>
      </c>
      <c r="H120" s="239">
        <v>18893.400000000001</v>
      </c>
      <c r="I120" s="240"/>
      <c r="J120" s="241">
        <f>ROUND(I120*H120,2)</f>
        <v>0</v>
      </c>
      <c r="K120" s="237" t="s">
        <v>146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147</v>
      </c>
      <c r="AT120" s="24" t="s">
        <v>142</v>
      </c>
      <c r="AU120" s="24" t="s">
        <v>79</v>
      </c>
      <c r="AY120" s="24" t="s">
        <v>140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147</v>
      </c>
      <c r="BM120" s="24" t="s">
        <v>869</v>
      </c>
    </row>
    <row r="121" s="13" customFormat="1">
      <c r="B121" s="260"/>
      <c r="C121" s="261"/>
      <c r="D121" s="249" t="s">
        <v>149</v>
      </c>
      <c r="E121" s="262" t="s">
        <v>21</v>
      </c>
      <c r="F121" s="263" t="s">
        <v>870</v>
      </c>
      <c r="G121" s="261"/>
      <c r="H121" s="262" t="s">
        <v>21</v>
      </c>
      <c r="I121" s="264"/>
      <c r="J121" s="261"/>
      <c r="K121" s="261"/>
      <c r="L121" s="265"/>
      <c r="M121" s="266"/>
      <c r="N121" s="267"/>
      <c r="O121" s="267"/>
      <c r="P121" s="267"/>
      <c r="Q121" s="267"/>
      <c r="R121" s="267"/>
      <c r="S121" s="267"/>
      <c r="T121" s="268"/>
      <c r="AT121" s="269" t="s">
        <v>149</v>
      </c>
      <c r="AU121" s="269" t="s">
        <v>79</v>
      </c>
      <c r="AV121" s="13" t="s">
        <v>76</v>
      </c>
      <c r="AW121" s="13" t="s">
        <v>33</v>
      </c>
      <c r="AX121" s="13" t="s">
        <v>69</v>
      </c>
      <c r="AY121" s="269" t="s">
        <v>140</v>
      </c>
    </row>
    <row r="122" s="12" customFormat="1">
      <c r="B122" s="247"/>
      <c r="C122" s="248"/>
      <c r="D122" s="249" t="s">
        <v>149</v>
      </c>
      <c r="E122" s="250" t="s">
        <v>21</v>
      </c>
      <c r="F122" s="251" t="s">
        <v>871</v>
      </c>
      <c r="G122" s="248"/>
      <c r="H122" s="252">
        <v>18893.400000000001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149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140</v>
      </c>
    </row>
    <row r="123" s="1" customFormat="1" ht="51" customHeight="1">
      <c r="B123" s="46"/>
      <c r="C123" s="235" t="s">
        <v>202</v>
      </c>
      <c r="D123" s="235" t="s">
        <v>142</v>
      </c>
      <c r="E123" s="236" t="s">
        <v>288</v>
      </c>
      <c r="F123" s="237" t="s">
        <v>872</v>
      </c>
      <c r="G123" s="238" t="s">
        <v>179</v>
      </c>
      <c r="H123" s="239">
        <v>74.200000000000003</v>
      </c>
      <c r="I123" s="240"/>
      <c r="J123" s="241">
        <f>ROUND(I123*H123,2)</f>
        <v>0</v>
      </c>
      <c r="K123" s="237" t="s">
        <v>146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147</v>
      </c>
      <c r="AT123" s="24" t="s">
        <v>142</v>
      </c>
      <c r="AU123" s="24" t="s">
        <v>79</v>
      </c>
      <c r="AY123" s="24" t="s">
        <v>140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147</v>
      </c>
      <c r="BM123" s="24" t="s">
        <v>873</v>
      </c>
    </row>
    <row r="124" s="13" customFormat="1">
      <c r="B124" s="260"/>
      <c r="C124" s="261"/>
      <c r="D124" s="249" t="s">
        <v>149</v>
      </c>
      <c r="E124" s="262" t="s">
        <v>21</v>
      </c>
      <c r="F124" s="263" t="s">
        <v>192</v>
      </c>
      <c r="G124" s="261"/>
      <c r="H124" s="262" t="s">
        <v>21</v>
      </c>
      <c r="I124" s="264"/>
      <c r="J124" s="261"/>
      <c r="K124" s="261"/>
      <c r="L124" s="265"/>
      <c r="M124" s="266"/>
      <c r="N124" s="267"/>
      <c r="O124" s="267"/>
      <c r="P124" s="267"/>
      <c r="Q124" s="267"/>
      <c r="R124" s="267"/>
      <c r="S124" s="267"/>
      <c r="T124" s="268"/>
      <c r="AT124" s="269" t="s">
        <v>149</v>
      </c>
      <c r="AU124" s="269" t="s">
        <v>79</v>
      </c>
      <c r="AV124" s="13" t="s">
        <v>76</v>
      </c>
      <c r="AW124" s="13" t="s">
        <v>33</v>
      </c>
      <c r="AX124" s="13" t="s">
        <v>69</v>
      </c>
      <c r="AY124" s="269" t="s">
        <v>140</v>
      </c>
    </row>
    <row r="125" s="12" customFormat="1">
      <c r="B125" s="247"/>
      <c r="C125" s="248"/>
      <c r="D125" s="249" t="s">
        <v>149</v>
      </c>
      <c r="E125" s="250" t="s">
        <v>21</v>
      </c>
      <c r="F125" s="251" t="s">
        <v>874</v>
      </c>
      <c r="G125" s="248"/>
      <c r="H125" s="252">
        <v>74.200000000000003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149</v>
      </c>
      <c r="AU125" s="258" t="s">
        <v>79</v>
      </c>
      <c r="AV125" s="12" t="s">
        <v>79</v>
      </c>
      <c r="AW125" s="12" t="s">
        <v>33</v>
      </c>
      <c r="AX125" s="12" t="s">
        <v>76</v>
      </c>
      <c r="AY125" s="258" t="s">
        <v>140</v>
      </c>
    </row>
    <row r="126" s="1" customFormat="1" ht="16.5" customHeight="1">
      <c r="B126" s="46"/>
      <c r="C126" s="281" t="s">
        <v>207</v>
      </c>
      <c r="D126" s="281" t="s">
        <v>293</v>
      </c>
      <c r="E126" s="282" t="s">
        <v>294</v>
      </c>
      <c r="F126" s="283" t="s">
        <v>295</v>
      </c>
      <c r="G126" s="284" t="s">
        <v>296</v>
      </c>
      <c r="H126" s="285">
        <v>140.97999999999999</v>
      </c>
      <c r="I126" s="286"/>
      <c r="J126" s="287">
        <f>ROUND(I126*H126,2)</f>
        <v>0</v>
      </c>
      <c r="K126" s="283" t="s">
        <v>146</v>
      </c>
      <c r="L126" s="288"/>
      <c r="M126" s="289" t="s">
        <v>21</v>
      </c>
      <c r="N126" s="290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183</v>
      </c>
      <c r="AT126" s="24" t="s">
        <v>293</v>
      </c>
      <c r="AU126" s="24" t="s">
        <v>79</v>
      </c>
      <c r="AY126" s="24" t="s">
        <v>140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147</v>
      </c>
      <c r="BM126" s="24" t="s">
        <v>875</v>
      </c>
    </row>
    <row r="127" s="13" customFormat="1">
      <c r="B127" s="260"/>
      <c r="C127" s="261"/>
      <c r="D127" s="249" t="s">
        <v>149</v>
      </c>
      <c r="E127" s="262" t="s">
        <v>21</v>
      </c>
      <c r="F127" s="263" t="s">
        <v>192</v>
      </c>
      <c r="G127" s="261"/>
      <c r="H127" s="262" t="s">
        <v>21</v>
      </c>
      <c r="I127" s="264"/>
      <c r="J127" s="261"/>
      <c r="K127" s="261"/>
      <c r="L127" s="265"/>
      <c r="M127" s="266"/>
      <c r="N127" s="267"/>
      <c r="O127" s="267"/>
      <c r="P127" s="267"/>
      <c r="Q127" s="267"/>
      <c r="R127" s="267"/>
      <c r="S127" s="267"/>
      <c r="T127" s="268"/>
      <c r="AT127" s="269" t="s">
        <v>149</v>
      </c>
      <c r="AU127" s="269" t="s">
        <v>79</v>
      </c>
      <c r="AV127" s="13" t="s">
        <v>76</v>
      </c>
      <c r="AW127" s="13" t="s">
        <v>33</v>
      </c>
      <c r="AX127" s="13" t="s">
        <v>69</v>
      </c>
      <c r="AY127" s="269" t="s">
        <v>140</v>
      </c>
    </row>
    <row r="128" s="12" customFormat="1">
      <c r="B128" s="247"/>
      <c r="C128" s="248"/>
      <c r="D128" s="249" t="s">
        <v>149</v>
      </c>
      <c r="E128" s="250" t="s">
        <v>21</v>
      </c>
      <c r="F128" s="251" t="s">
        <v>876</v>
      </c>
      <c r="G128" s="248"/>
      <c r="H128" s="252">
        <v>140.97999999999999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149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140</v>
      </c>
    </row>
    <row r="129" s="1" customFormat="1" ht="16.5" customHeight="1">
      <c r="B129" s="46"/>
      <c r="C129" s="235" t="s">
        <v>212</v>
      </c>
      <c r="D129" s="235" t="s">
        <v>142</v>
      </c>
      <c r="E129" s="236" t="s">
        <v>300</v>
      </c>
      <c r="F129" s="237" t="s">
        <v>301</v>
      </c>
      <c r="G129" s="238" t="s">
        <v>179</v>
      </c>
      <c r="H129" s="239">
        <v>755.73599999999999</v>
      </c>
      <c r="I129" s="240"/>
      <c r="J129" s="241">
        <f>ROUND(I129*H129,2)</f>
        <v>0</v>
      </c>
      <c r="K129" s="237" t="s">
        <v>146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147</v>
      </c>
      <c r="AT129" s="24" t="s">
        <v>142</v>
      </c>
      <c r="AU129" s="24" t="s">
        <v>79</v>
      </c>
      <c r="AY129" s="24" t="s">
        <v>140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147</v>
      </c>
      <c r="BM129" s="24" t="s">
        <v>877</v>
      </c>
    </row>
    <row r="130" s="1" customFormat="1" ht="16.5" customHeight="1">
      <c r="B130" s="46"/>
      <c r="C130" s="235" t="s">
        <v>10</v>
      </c>
      <c r="D130" s="235" t="s">
        <v>142</v>
      </c>
      <c r="E130" s="236" t="s">
        <v>308</v>
      </c>
      <c r="F130" s="237" t="s">
        <v>309</v>
      </c>
      <c r="G130" s="238" t="s">
        <v>296</v>
      </c>
      <c r="H130" s="239">
        <v>1511.472</v>
      </c>
      <c r="I130" s="240"/>
      <c r="J130" s="241">
        <f>ROUND(I130*H130,2)</f>
        <v>0</v>
      </c>
      <c r="K130" s="237" t="s">
        <v>146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147</v>
      </c>
      <c r="AT130" s="24" t="s">
        <v>142</v>
      </c>
      <c r="AU130" s="24" t="s">
        <v>79</v>
      </c>
      <c r="AY130" s="24" t="s">
        <v>140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147</v>
      </c>
      <c r="BM130" s="24" t="s">
        <v>878</v>
      </c>
    </row>
    <row r="131" s="12" customFormat="1">
      <c r="B131" s="247"/>
      <c r="C131" s="248"/>
      <c r="D131" s="249" t="s">
        <v>149</v>
      </c>
      <c r="E131" s="250" t="s">
        <v>21</v>
      </c>
      <c r="F131" s="251" t="s">
        <v>879</v>
      </c>
      <c r="G131" s="248"/>
      <c r="H131" s="252">
        <v>1511.472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149</v>
      </c>
      <c r="AU131" s="258" t="s">
        <v>79</v>
      </c>
      <c r="AV131" s="12" t="s">
        <v>79</v>
      </c>
      <c r="AW131" s="12" t="s">
        <v>33</v>
      </c>
      <c r="AX131" s="12" t="s">
        <v>76</v>
      </c>
      <c r="AY131" s="258" t="s">
        <v>140</v>
      </c>
    </row>
    <row r="132" s="1" customFormat="1" ht="25.5" customHeight="1">
      <c r="B132" s="46"/>
      <c r="C132" s="235" t="s">
        <v>221</v>
      </c>
      <c r="D132" s="235" t="s">
        <v>142</v>
      </c>
      <c r="E132" s="236" t="s">
        <v>333</v>
      </c>
      <c r="F132" s="237" t="s">
        <v>880</v>
      </c>
      <c r="G132" s="238" t="s">
        <v>145</v>
      </c>
      <c r="H132" s="239">
        <v>2668</v>
      </c>
      <c r="I132" s="240"/>
      <c r="J132" s="241">
        <f>ROUND(I132*H132,2)</f>
        <v>0</v>
      </c>
      <c r="K132" s="237" t="s">
        <v>146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147</v>
      </c>
      <c r="AT132" s="24" t="s">
        <v>142</v>
      </c>
      <c r="AU132" s="24" t="s">
        <v>79</v>
      </c>
      <c r="AY132" s="24" t="s">
        <v>140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147</v>
      </c>
      <c r="BM132" s="24" t="s">
        <v>881</v>
      </c>
    </row>
    <row r="133" s="12" customFormat="1">
      <c r="B133" s="247"/>
      <c r="C133" s="248"/>
      <c r="D133" s="249" t="s">
        <v>149</v>
      </c>
      <c r="E133" s="250" t="s">
        <v>21</v>
      </c>
      <c r="F133" s="251" t="s">
        <v>882</v>
      </c>
      <c r="G133" s="248"/>
      <c r="H133" s="252">
        <v>2668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149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140</v>
      </c>
    </row>
    <row r="134" s="1" customFormat="1" ht="16.5" customHeight="1">
      <c r="B134" s="46"/>
      <c r="C134" s="235" t="s">
        <v>226</v>
      </c>
      <c r="D134" s="235" t="s">
        <v>142</v>
      </c>
      <c r="E134" s="236" t="s">
        <v>883</v>
      </c>
      <c r="F134" s="237" t="s">
        <v>884</v>
      </c>
      <c r="G134" s="238" t="s">
        <v>145</v>
      </c>
      <c r="H134" s="239">
        <v>80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0.0094000000000000004</v>
      </c>
      <c r="R134" s="244">
        <f>Q134*H134</f>
        <v>0.752</v>
      </c>
      <c r="S134" s="244">
        <v>0</v>
      </c>
      <c r="T134" s="245">
        <f>S134*H134</f>
        <v>0</v>
      </c>
      <c r="AR134" s="24" t="s">
        <v>147</v>
      </c>
      <c r="AT134" s="24" t="s">
        <v>142</v>
      </c>
      <c r="AU134" s="24" t="s">
        <v>79</v>
      </c>
      <c r="AY134" s="24" t="s">
        <v>140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147</v>
      </c>
      <c r="BM134" s="24" t="s">
        <v>885</v>
      </c>
    </row>
    <row r="135" s="12" customFormat="1">
      <c r="B135" s="247"/>
      <c r="C135" s="248"/>
      <c r="D135" s="249" t="s">
        <v>149</v>
      </c>
      <c r="E135" s="250" t="s">
        <v>21</v>
      </c>
      <c r="F135" s="251" t="s">
        <v>886</v>
      </c>
      <c r="G135" s="248"/>
      <c r="H135" s="252">
        <v>80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149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140</v>
      </c>
    </row>
    <row r="136" s="1" customFormat="1" ht="16.5" customHeight="1">
      <c r="B136" s="46"/>
      <c r="C136" s="235" t="s">
        <v>230</v>
      </c>
      <c r="D136" s="235" t="s">
        <v>142</v>
      </c>
      <c r="E136" s="236" t="s">
        <v>887</v>
      </c>
      <c r="F136" s="237" t="s">
        <v>888</v>
      </c>
      <c r="G136" s="238" t="s">
        <v>145</v>
      </c>
      <c r="H136" s="239">
        <v>80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147</v>
      </c>
      <c r="AT136" s="24" t="s">
        <v>142</v>
      </c>
      <c r="AU136" s="24" t="s">
        <v>79</v>
      </c>
      <c r="AY136" s="24" t="s">
        <v>140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147</v>
      </c>
      <c r="BM136" s="24" t="s">
        <v>889</v>
      </c>
    </row>
    <row r="137" s="11" customFormat="1" ht="29.88" customHeight="1">
      <c r="B137" s="219"/>
      <c r="C137" s="220"/>
      <c r="D137" s="221" t="s">
        <v>68</v>
      </c>
      <c r="E137" s="233" t="s">
        <v>155</v>
      </c>
      <c r="F137" s="233" t="s">
        <v>890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SUM(P138:P139)</f>
        <v>0</v>
      </c>
      <c r="Q137" s="227"/>
      <c r="R137" s="228">
        <f>SUM(R138:R139)</f>
        <v>0.38179999999999997</v>
      </c>
      <c r="S137" s="227"/>
      <c r="T137" s="229">
        <f>SUM(T138:T139)</f>
        <v>0</v>
      </c>
      <c r="AR137" s="230" t="s">
        <v>76</v>
      </c>
      <c r="AT137" s="231" t="s">
        <v>68</v>
      </c>
      <c r="AU137" s="231" t="s">
        <v>76</v>
      </c>
      <c r="AY137" s="230" t="s">
        <v>140</v>
      </c>
      <c r="BK137" s="232">
        <f>SUM(BK138:BK139)</f>
        <v>0</v>
      </c>
    </row>
    <row r="138" s="1" customFormat="1" ht="38.25" customHeight="1">
      <c r="B138" s="46"/>
      <c r="C138" s="235" t="s">
        <v>235</v>
      </c>
      <c r="D138" s="235" t="s">
        <v>142</v>
      </c>
      <c r="E138" s="236" t="s">
        <v>891</v>
      </c>
      <c r="F138" s="237" t="s">
        <v>892</v>
      </c>
      <c r="G138" s="238" t="s">
        <v>158</v>
      </c>
      <c r="H138" s="239">
        <v>10</v>
      </c>
      <c r="I138" s="240"/>
      <c r="J138" s="241">
        <f>ROUND(I138*H138,2)</f>
        <v>0</v>
      </c>
      <c r="K138" s="237" t="s">
        <v>146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0.038179999999999999</v>
      </c>
      <c r="R138" s="244">
        <f>Q138*H138</f>
        <v>0.38179999999999997</v>
      </c>
      <c r="S138" s="244">
        <v>0</v>
      </c>
      <c r="T138" s="245">
        <f>S138*H138</f>
        <v>0</v>
      </c>
      <c r="AR138" s="24" t="s">
        <v>147</v>
      </c>
      <c r="AT138" s="24" t="s">
        <v>142</v>
      </c>
      <c r="AU138" s="24" t="s">
        <v>79</v>
      </c>
      <c r="AY138" s="24" t="s">
        <v>140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147</v>
      </c>
      <c r="BM138" s="24" t="s">
        <v>893</v>
      </c>
    </row>
    <row r="139" s="12" customFormat="1">
      <c r="B139" s="247"/>
      <c r="C139" s="248"/>
      <c r="D139" s="249" t="s">
        <v>149</v>
      </c>
      <c r="E139" s="250" t="s">
        <v>21</v>
      </c>
      <c r="F139" s="251" t="s">
        <v>894</v>
      </c>
      <c r="G139" s="248"/>
      <c r="H139" s="252">
        <v>10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149</v>
      </c>
      <c r="AU139" s="258" t="s">
        <v>79</v>
      </c>
      <c r="AV139" s="12" t="s">
        <v>79</v>
      </c>
      <c r="AW139" s="12" t="s">
        <v>33</v>
      </c>
      <c r="AX139" s="12" t="s">
        <v>76</v>
      </c>
      <c r="AY139" s="258" t="s">
        <v>140</v>
      </c>
    </row>
    <row r="140" s="11" customFormat="1" ht="29.88" customHeight="1">
      <c r="B140" s="219"/>
      <c r="C140" s="220"/>
      <c r="D140" s="221" t="s">
        <v>68</v>
      </c>
      <c r="E140" s="233" t="s">
        <v>166</v>
      </c>
      <c r="F140" s="233" t="s">
        <v>357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SUM(P141:P163)</f>
        <v>0</v>
      </c>
      <c r="Q140" s="227"/>
      <c r="R140" s="228">
        <f>SUM(R141:R163)</f>
        <v>997.44444879999992</v>
      </c>
      <c r="S140" s="227"/>
      <c r="T140" s="229">
        <f>SUM(T141:T163)</f>
        <v>0</v>
      </c>
      <c r="AR140" s="230" t="s">
        <v>76</v>
      </c>
      <c r="AT140" s="231" t="s">
        <v>68</v>
      </c>
      <c r="AU140" s="231" t="s">
        <v>76</v>
      </c>
      <c r="AY140" s="230" t="s">
        <v>140</v>
      </c>
      <c r="BK140" s="232">
        <f>SUM(BK141:BK163)</f>
        <v>0</v>
      </c>
    </row>
    <row r="141" s="1" customFormat="1" ht="25.5" customHeight="1">
      <c r="B141" s="46"/>
      <c r="C141" s="235" t="s">
        <v>238</v>
      </c>
      <c r="D141" s="235" t="s">
        <v>142</v>
      </c>
      <c r="E141" s="236" t="s">
        <v>895</v>
      </c>
      <c r="F141" s="237" t="s">
        <v>896</v>
      </c>
      <c r="G141" s="238" t="s">
        <v>145</v>
      </c>
      <c r="H141" s="239">
        <v>216.24000000000001</v>
      </c>
      <c r="I141" s="240"/>
      <c r="J141" s="241">
        <f>ROUND(I141*H141,2)</f>
        <v>0</v>
      </c>
      <c r="K141" s="237" t="s">
        <v>146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0.29810999999999999</v>
      </c>
      <c r="R141" s="244">
        <f>Q141*H141</f>
        <v>64.463306399999993</v>
      </c>
      <c r="S141" s="244">
        <v>0</v>
      </c>
      <c r="T141" s="245">
        <f>S141*H141</f>
        <v>0</v>
      </c>
      <c r="AR141" s="24" t="s">
        <v>147</v>
      </c>
      <c r="AT141" s="24" t="s">
        <v>142</v>
      </c>
      <c r="AU141" s="24" t="s">
        <v>79</v>
      </c>
      <c r="AY141" s="24" t="s">
        <v>140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147</v>
      </c>
      <c r="BM141" s="24" t="s">
        <v>897</v>
      </c>
    </row>
    <row r="142" s="12" customFormat="1">
      <c r="B142" s="247"/>
      <c r="C142" s="248"/>
      <c r="D142" s="249" t="s">
        <v>149</v>
      </c>
      <c r="E142" s="250" t="s">
        <v>21</v>
      </c>
      <c r="F142" s="251" t="s">
        <v>898</v>
      </c>
      <c r="G142" s="248"/>
      <c r="H142" s="252">
        <v>216.24000000000001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149</v>
      </c>
      <c r="AU142" s="258" t="s">
        <v>79</v>
      </c>
      <c r="AV142" s="12" t="s">
        <v>79</v>
      </c>
      <c r="AW142" s="12" t="s">
        <v>33</v>
      </c>
      <c r="AX142" s="12" t="s">
        <v>76</v>
      </c>
      <c r="AY142" s="258" t="s">
        <v>140</v>
      </c>
    </row>
    <row r="143" s="1" customFormat="1" ht="16.5" customHeight="1">
      <c r="B143" s="46"/>
      <c r="C143" s="235" t="s">
        <v>9</v>
      </c>
      <c r="D143" s="235" t="s">
        <v>142</v>
      </c>
      <c r="E143" s="236" t="s">
        <v>899</v>
      </c>
      <c r="F143" s="237" t="s">
        <v>900</v>
      </c>
      <c r="G143" s="238" t="s">
        <v>145</v>
      </c>
      <c r="H143" s="239">
        <v>2452.0799999999999</v>
      </c>
      <c r="I143" s="240"/>
      <c r="J143" s="241">
        <f>ROUND(I143*H143,2)</f>
        <v>0</v>
      </c>
      <c r="K143" s="237" t="s">
        <v>146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147</v>
      </c>
      <c r="AT143" s="24" t="s">
        <v>142</v>
      </c>
      <c r="AU143" s="24" t="s">
        <v>79</v>
      </c>
      <c r="AY143" s="24" t="s">
        <v>140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147</v>
      </c>
      <c r="BM143" s="24" t="s">
        <v>901</v>
      </c>
    </row>
    <row r="144" s="12" customFormat="1">
      <c r="B144" s="247"/>
      <c r="C144" s="248"/>
      <c r="D144" s="249" t="s">
        <v>149</v>
      </c>
      <c r="E144" s="250" t="s">
        <v>21</v>
      </c>
      <c r="F144" s="251" t="s">
        <v>902</v>
      </c>
      <c r="G144" s="248"/>
      <c r="H144" s="252">
        <v>2452.0799999999999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149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140</v>
      </c>
    </row>
    <row r="145" s="1" customFormat="1" ht="25.5" customHeight="1">
      <c r="B145" s="46"/>
      <c r="C145" s="235" t="s">
        <v>246</v>
      </c>
      <c r="D145" s="235" t="s">
        <v>142</v>
      </c>
      <c r="E145" s="236" t="s">
        <v>374</v>
      </c>
      <c r="F145" s="237" t="s">
        <v>903</v>
      </c>
      <c r="G145" s="238" t="s">
        <v>145</v>
      </c>
      <c r="H145" s="239">
        <v>216.24000000000001</v>
      </c>
      <c r="I145" s="240"/>
      <c r="J145" s="241">
        <f>ROUND(I145*H145,2)</f>
        <v>0</v>
      </c>
      <c r="K145" s="237" t="s">
        <v>146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0.30651</v>
      </c>
      <c r="R145" s="244">
        <f>Q145*H145</f>
        <v>66.279722399999997</v>
      </c>
      <c r="S145" s="244">
        <v>0</v>
      </c>
      <c r="T145" s="245">
        <f>S145*H145</f>
        <v>0</v>
      </c>
      <c r="AR145" s="24" t="s">
        <v>147</v>
      </c>
      <c r="AT145" s="24" t="s">
        <v>142</v>
      </c>
      <c r="AU145" s="24" t="s">
        <v>79</v>
      </c>
      <c r="AY145" s="24" t="s">
        <v>140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147</v>
      </c>
      <c r="BM145" s="24" t="s">
        <v>904</v>
      </c>
    </row>
    <row r="146" s="12" customFormat="1">
      <c r="B146" s="247"/>
      <c r="C146" s="248"/>
      <c r="D146" s="249" t="s">
        <v>149</v>
      </c>
      <c r="E146" s="250" t="s">
        <v>21</v>
      </c>
      <c r="F146" s="251" t="s">
        <v>905</v>
      </c>
      <c r="G146" s="248"/>
      <c r="H146" s="252">
        <v>216.24000000000001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149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140</v>
      </c>
    </row>
    <row r="147" s="1" customFormat="1" ht="38.25" customHeight="1">
      <c r="B147" s="46"/>
      <c r="C147" s="235" t="s">
        <v>251</v>
      </c>
      <c r="D147" s="235" t="s">
        <v>142</v>
      </c>
      <c r="E147" s="236" t="s">
        <v>906</v>
      </c>
      <c r="F147" s="237" t="s">
        <v>907</v>
      </c>
      <c r="G147" s="238" t="s">
        <v>145</v>
      </c>
      <c r="H147" s="239">
        <v>212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0.19536000000000001</v>
      </c>
      <c r="R147" s="244">
        <f>Q147*H147</f>
        <v>41.416319999999999</v>
      </c>
      <c r="S147" s="244">
        <v>0</v>
      </c>
      <c r="T147" s="245">
        <f>S147*H147</f>
        <v>0</v>
      </c>
      <c r="AR147" s="24" t="s">
        <v>147</v>
      </c>
      <c r="AT147" s="24" t="s">
        <v>142</v>
      </c>
      <c r="AU147" s="24" t="s">
        <v>79</v>
      </c>
      <c r="AY147" s="24" t="s">
        <v>140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147</v>
      </c>
      <c r="BM147" s="24" t="s">
        <v>908</v>
      </c>
    </row>
    <row r="148" s="12" customFormat="1">
      <c r="B148" s="247"/>
      <c r="C148" s="248"/>
      <c r="D148" s="249" t="s">
        <v>149</v>
      </c>
      <c r="E148" s="250" t="s">
        <v>21</v>
      </c>
      <c r="F148" s="251" t="s">
        <v>909</v>
      </c>
      <c r="G148" s="248"/>
      <c r="H148" s="252">
        <v>212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149</v>
      </c>
      <c r="AU148" s="258" t="s">
        <v>79</v>
      </c>
      <c r="AV148" s="12" t="s">
        <v>79</v>
      </c>
      <c r="AW148" s="12" t="s">
        <v>33</v>
      </c>
      <c r="AX148" s="12" t="s">
        <v>76</v>
      </c>
      <c r="AY148" s="258" t="s">
        <v>140</v>
      </c>
    </row>
    <row r="149" s="1" customFormat="1" ht="16.5" customHeight="1">
      <c r="B149" s="46"/>
      <c r="C149" s="281" t="s">
        <v>254</v>
      </c>
      <c r="D149" s="281" t="s">
        <v>293</v>
      </c>
      <c r="E149" s="282" t="s">
        <v>409</v>
      </c>
      <c r="F149" s="283" t="s">
        <v>410</v>
      </c>
      <c r="G149" s="284" t="s">
        <v>296</v>
      </c>
      <c r="H149" s="285">
        <v>76.355999999999995</v>
      </c>
      <c r="I149" s="286"/>
      <c r="J149" s="287">
        <f>ROUND(I149*H149,2)</f>
        <v>0</v>
      </c>
      <c r="K149" s="283" t="s">
        <v>146</v>
      </c>
      <c r="L149" s="288"/>
      <c r="M149" s="289" t="s">
        <v>21</v>
      </c>
      <c r="N149" s="290" t="s">
        <v>40</v>
      </c>
      <c r="O149" s="47"/>
      <c r="P149" s="244">
        <f>O149*H149</f>
        <v>0</v>
      </c>
      <c r="Q149" s="244">
        <v>1</v>
      </c>
      <c r="R149" s="244">
        <f>Q149*H149</f>
        <v>76.355999999999995</v>
      </c>
      <c r="S149" s="244">
        <v>0</v>
      </c>
      <c r="T149" s="245">
        <f>S149*H149</f>
        <v>0</v>
      </c>
      <c r="AR149" s="24" t="s">
        <v>183</v>
      </c>
      <c r="AT149" s="24" t="s">
        <v>293</v>
      </c>
      <c r="AU149" s="24" t="s">
        <v>79</v>
      </c>
      <c r="AY149" s="24" t="s">
        <v>140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147</v>
      </c>
      <c r="BM149" s="24" t="s">
        <v>910</v>
      </c>
    </row>
    <row r="150" s="13" customFormat="1">
      <c r="B150" s="260"/>
      <c r="C150" s="261"/>
      <c r="D150" s="249" t="s">
        <v>149</v>
      </c>
      <c r="E150" s="262" t="s">
        <v>21</v>
      </c>
      <c r="F150" s="263" t="s">
        <v>911</v>
      </c>
      <c r="G150" s="261"/>
      <c r="H150" s="262" t="s">
        <v>21</v>
      </c>
      <c r="I150" s="264"/>
      <c r="J150" s="261"/>
      <c r="K150" s="261"/>
      <c r="L150" s="265"/>
      <c r="M150" s="266"/>
      <c r="N150" s="267"/>
      <c r="O150" s="267"/>
      <c r="P150" s="267"/>
      <c r="Q150" s="267"/>
      <c r="R150" s="267"/>
      <c r="S150" s="267"/>
      <c r="T150" s="268"/>
      <c r="AT150" s="269" t="s">
        <v>149</v>
      </c>
      <c r="AU150" s="269" t="s">
        <v>79</v>
      </c>
      <c r="AV150" s="13" t="s">
        <v>76</v>
      </c>
      <c r="AW150" s="13" t="s">
        <v>33</v>
      </c>
      <c r="AX150" s="13" t="s">
        <v>69</v>
      </c>
      <c r="AY150" s="269" t="s">
        <v>140</v>
      </c>
    </row>
    <row r="151" s="12" customFormat="1">
      <c r="B151" s="247"/>
      <c r="C151" s="248"/>
      <c r="D151" s="249" t="s">
        <v>149</v>
      </c>
      <c r="E151" s="250" t="s">
        <v>21</v>
      </c>
      <c r="F151" s="251" t="s">
        <v>912</v>
      </c>
      <c r="G151" s="248"/>
      <c r="H151" s="252">
        <v>76.355999999999995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149</v>
      </c>
      <c r="AU151" s="258" t="s">
        <v>79</v>
      </c>
      <c r="AV151" s="12" t="s">
        <v>79</v>
      </c>
      <c r="AW151" s="12" t="s">
        <v>33</v>
      </c>
      <c r="AX151" s="12" t="s">
        <v>76</v>
      </c>
      <c r="AY151" s="258" t="s">
        <v>140</v>
      </c>
    </row>
    <row r="152" s="1" customFormat="1" ht="25.5" customHeight="1">
      <c r="B152" s="46"/>
      <c r="C152" s="281" t="s">
        <v>258</v>
      </c>
      <c r="D152" s="281" t="s">
        <v>293</v>
      </c>
      <c r="E152" s="282" t="s">
        <v>913</v>
      </c>
      <c r="F152" s="283" t="s">
        <v>914</v>
      </c>
      <c r="G152" s="284" t="s">
        <v>145</v>
      </c>
      <c r="H152" s="285">
        <v>23.23</v>
      </c>
      <c r="I152" s="286"/>
      <c r="J152" s="287">
        <f>ROUND(I152*H152,2)</f>
        <v>0</v>
      </c>
      <c r="K152" s="283" t="s">
        <v>21</v>
      </c>
      <c r="L152" s="288"/>
      <c r="M152" s="289" t="s">
        <v>21</v>
      </c>
      <c r="N152" s="290" t="s">
        <v>40</v>
      </c>
      <c r="O152" s="47"/>
      <c r="P152" s="244">
        <f>O152*H152</f>
        <v>0</v>
      </c>
      <c r="Q152" s="244">
        <v>0.126</v>
      </c>
      <c r="R152" s="244">
        <f>Q152*H152</f>
        <v>2.9269799999999999</v>
      </c>
      <c r="S152" s="244">
        <v>0</v>
      </c>
      <c r="T152" s="245">
        <f>S152*H152</f>
        <v>0</v>
      </c>
      <c r="AR152" s="24" t="s">
        <v>183</v>
      </c>
      <c r="AT152" s="24" t="s">
        <v>293</v>
      </c>
      <c r="AU152" s="24" t="s">
        <v>79</v>
      </c>
      <c r="AY152" s="24" t="s">
        <v>140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147</v>
      </c>
      <c r="BM152" s="24" t="s">
        <v>915</v>
      </c>
    </row>
    <row r="153" s="12" customFormat="1">
      <c r="B153" s="247"/>
      <c r="C153" s="248"/>
      <c r="D153" s="249" t="s">
        <v>149</v>
      </c>
      <c r="E153" s="250" t="s">
        <v>21</v>
      </c>
      <c r="F153" s="251" t="s">
        <v>916</v>
      </c>
      <c r="G153" s="248"/>
      <c r="H153" s="252">
        <v>23.23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149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140</v>
      </c>
    </row>
    <row r="154" s="1" customFormat="1" ht="38.25" customHeight="1">
      <c r="B154" s="46"/>
      <c r="C154" s="235" t="s">
        <v>261</v>
      </c>
      <c r="D154" s="235" t="s">
        <v>142</v>
      </c>
      <c r="E154" s="236" t="s">
        <v>917</v>
      </c>
      <c r="F154" s="237" t="s">
        <v>918</v>
      </c>
      <c r="G154" s="238" t="s">
        <v>145</v>
      </c>
      <c r="H154" s="239">
        <v>2334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0.18995999999999999</v>
      </c>
      <c r="R154" s="244">
        <f>Q154*H154</f>
        <v>443.36663999999996</v>
      </c>
      <c r="S154" s="244">
        <v>0</v>
      </c>
      <c r="T154" s="245">
        <f>S154*H154</f>
        <v>0</v>
      </c>
      <c r="AR154" s="24" t="s">
        <v>147</v>
      </c>
      <c r="AT154" s="24" t="s">
        <v>142</v>
      </c>
      <c r="AU154" s="24" t="s">
        <v>79</v>
      </c>
      <c r="AY154" s="24" t="s">
        <v>140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147</v>
      </c>
      <c r="BM154" s="24" t="s">
        <v>919</v>
      </c>
    </row>
    <row r="155" s="12" customFormat="1">
      <c r="B155" s="247"/>
      <c r="C155" s="248"/>
      <c r="D155" s="249" t="s">
        <v>149</v>
      </c>
      <c r="E155" s="250" t="s">
        <v>21</v>
      </c>
      <c r="F155" s="251" t="s">
        <v>920</v>
      </c>
      <c r="G155" s="248"/>
      <c r="H155" s="252">
        <v>2334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149</v>
      </c>
      <c r="AU155" s="258" t="s">
        <v>79</v>
      </c>
      <c r="AV155" s="12" t="s">
        <v>79</v>
      </c>
      <c r="AW155" s="12" t="s">
        <v>33</v>
      </c>
      <c r="AX155" s="12" t="s">
        <v>76</v>
      </c>
      <c r="AY155" s="258" t="s">
        <v>140</v>
      </c>
    </row>
    <row r="156" s="1" customFormat="1" ht="16.5" customHeight="1">
      <c r="B156" s="46"/>
      <c r="C156" s="281" t="s">
        <v>266</v>
      </c>
      <c r="D156" s="281" t="s">
        <v>293</v>
      </c>
      <c r="E156" s="282" t="s">
        <v>921</v>
      </c>
      <c r="F156" s="283" t="s">
        <v>922</v>
      </c>
      <c r="G156" s="284" t="s">
        <v>145</v>
      </c>
      <c r="H156" s="285">
        <v>71.400000000000006</v>
      </c>
      <c r="I156" s="286"/>
      <c r="J156" s="287">
        <f>ROUND(I156*H156,2)</f>
        <v>0</v>
      </c>
      <c r="K156" s="283" t="s">
        <v>21</v>
      </c>
      <c r="L156" s="288"/>
      <c r="M156" s="289" t="s">
        <v>21</v>
      </c>
      <c r="N156" s="290" t="s">
        <v>40</v>
      </c>
      <c r="O156" s="47"/>
      <c r="P156" s="244">
        <f>O156*H156</f>
        <v>0</v>
      </c>
      <c r="Q156" s="244">
        <v>0.087999999999999995</v>
      </c>
      <c r="R156" s="244">
        <f>Q156*H156</f>
        <v>6.2831999999999999</v>
      </c>
      <c r="S156" s="244">
        <v>0</v>
      </c>
      <c r="T156" s="245">
        <f>S156*H156</f>
        <v>0</v>
      </c>
      <c r="AR156" s="24" t="s">
        <v>183</v>
      </c>
      <c r="AT156" s="24" t="s">
        <v>293</v>
      </c>
      <c r="AU156" s="24" t="s">
        <v>79</v>
      </c>
      <c r="AY156" s="24" t="s">
        <v>140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147</v>
      </c>
      <c r="BM156" s="24" t="s">
        <v>923</v>
      </c>
    </row>
    <row r="157" s="12" customFormat="1">
      <c r="B157" s="247"/>
      <c r="C157" s="248"/>
      <c r="D157" s="249" t="s">
        <v>149</v>
      </c>
      <c r="E157" s="250" t="s">
        <v>21</v>
      </c>
      <c r="F157" s="251" t="s">
        <v>924</v>
      </c>
      <c r="G157" s="248"/>
      <c r="H157" s="252">
        <v>71.400000000000006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149</v>
      </c>
      <c r="AU157" s="258" t="s">
        <v>79</v>
      </c>
      <c r="AV157" s="12" t="s">
        <v>79</v>
      </c>
      <c r="AW157" s="12" t="s">
        <v>33</v>
      </c>
      <c r="AX157" s="12" t="s">
        <v>76</v>
      </c>
      <c r="AY157" s="258" t="s">
        <v>140</v>
      </c>
    </row>
    <row r="158" s="1" customFormat="1" ht="25.5" customHeight="1">
      <c r="B158" s="46"/>
      <c r="C158" s="281" t="s">
        <v>269</v>
      </c>
      <c r="D158" s="281" t="s">
        <v>293</v>
      </c>
      <c r="E158" s="282" t="s">
        <v>925</v>
      </c>
      <c r="F158" s="283" t="s">
        <v>926</v>
      </c>
      <c r="G158" s="284" t="s">
        <v>145</v>
      </c>
      <c r="H158" s="285">
        <v>2380.6799999999998</v>
      </c>
      <c r="I158" s="286"/>
      <c r="J158" s="287">
        <f>ROUND(I158*H158,2)</f>
        <v>0</v>
      </c>
      <c r="K158" s="283" t="s">
        <v>21</v>
      </c>
      <c r="L158" s="288"/>
      <c r="M158" s="289" t="s">
        <v>21</v>
      </c>
      <c r="N158" s="290" t="s">
        <v>40</v>
      </c>
      <c r="O158" s="47"/>
      <c r="P158" s="244">
        <f>O158*H158</f>
        <v>0</v>
      </c>
      <c r="Q158" s="244">
        <v>0.111</v>
      </c>
      <c r="R158" s="244">
        <f>Q158*H158</f>
        <v>264.25547999999998</v>
      </c>
      <c r="S158" s="244">
        <v>0</v>
      </c>
      <c r="T158" s="245">
        <f>S158*H158</f>
        <v>0</v>
      </c>
      <c r="AR158" s="24" t="s">
        <v>183</v>
      </c>
      <c r="AT158" s="24" t="s">
        <v>293</v>
      </c>
      <c r="AU158" s="24" t="s">
        <v>79</v>
      </c>
      <c r="AY158" s="24" t="s">
        <v>140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147</v>
      </c>
      <c r="BM158" s="24" t="s">
        <v>927</v>
      </c>
    </row>
    <row r="159" s="1" customFormat="1">
      <c r="B159" s="46"/>
      <c r="C159" s="74"/>
      <c r="D159" s="249" t="s">
        <v>689</v>
      </c>
      <c r="E159" s="74"/>
      <c r="F159" s="291" t="s">
        <v>928</v>
      </c>
      <c r="G159" s="74"/>
      <c r="H159" s="74"/>
      <c r="I159" s="203"/>
      <c r="J159" s="74"/>
      <c r="K159" s="74"/>
      <c r="L159" s="72"/>
      <c r="M159" s="292"/>
      <c r="N159" s="47"/>
      <c r="O159" s="47"/>
      <c r="P159" s="47"/>
      <c r="Q159" s="47"/>
      <c r="R159" s="47"/>
      <c r="S159" s="47"/>
      <c r="T159" s="95"/>
      <c r="AT159" s="24" t="s">
        <v>689</v>
      </c>
      <c r="AU159" s="24" t="s">
        <v>79</v>
      </c>
    </row>
    <row r="160" s="12" customFormat="1">
      <c r="B160" s="247"/>
      <c r="C160" s="248"/>
      <c r="D160" s="249" t="s">
        <v>149</v>
      </c>
      <c r="E160" s="250" t="s">
        <v>21</v>
      </c>
      <c r="F160" s="251" t="s">
        <v>929</v>
      </c>
      <c r="G160" s="248"/>
      <c r="H160" s="252">
        <v>2380.6799999999998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149</v>
      </c>
      <c r="AU160" s="258" t="s">
        <v>79</v>
      </c>
      <c r="AV160" s="12" t="s">
        <v>79</v>
      </c>
      <c r="AW160" s="12" t="s">
        <v>33</v>
      </c>
      <c r="AX160" s="12" t="s">
        <v>76</v>
      </c>
      <c r="AY160" s="258" t="s">
        <v>140</v>
      </c>
    </row>
    <row r="161" s="1" customFormat="1" ht="16.5" customHeight="1">
      <c r="B161" s="46"/>
      <c r="C161" s="235" t="s">
        <v>275</v>
      </c>
      <c r="D161" s="235" t="s">
        <v>142</v>
      </c>
      <c r="E161" s="236" t="s">
        <v>415</v>
      </c>
      <c r="F161" s="237" t="s">
        <v>416</v>
      </c>
      <c r="G161" s="238" t="s">
        <v>145</v>
      </c>
      <c r="H161" s="239">
        <v>212</v>
      </c>
      <c r="I161" s="240"/>
      <c r="J161" s="241">
        <f>ROUND(I161*H161,2)</f>
        <v>0</v>
      </c>
      <c r="K161" s="237" t="s">
        <v>146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0.15140000000000001</v>
      </c>
      <c r="R161" s="244">
        <f>Q161*H161</f>
        <v>32.096800000000002</v>
      </c>
      <c r="S161" s="244">
        <v>0</v>
      </c>
      <c r="T161" s="245">
        <f>S161*H161</f>
        <v>0</v>
      </c>
      <c r="AR161" s="24" t="s">
        <v>147</v>
      </c>
      <c r="AT161" s="24" t="s">
        <v>142</v>
      </c>
      <c r="AU161" s="24" t="s">
        <v>79</v>
      </c>
      <c r="AY161" s="24" t="s">
        <v>140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147</v>
      </c>
      <c r="BM161" s="24" t="s">
        <v>930</v>
      </c>
    </row>
    <row r="162" s="13" customFormat="1">
      <c r="B162" s="260"/>
      <c r="C162" s="261"/>
      <c r="D162" s="249" t="s">
        <v>149</v>
      </c>
      <c r="E162" s="262" t="s">
        <v>21</v>
      </c>
      <c r="F162" s="263" t="s">
        <v>418</v>
      </c>
      <c r="G162" s="261"/>
      <c r="H162" s="262" t="s">
        <v>21</v>
      </c>
      <c r="I162" s="264"/>
      <c r="J162" s="261"/>
      <c r="K162" s="261"/>
      <c r="L162" s="265"/>
      <c r="M162" s="266"/>
      <c r="N162" s="267"/>
      <c r="O162" s="267"/>
      <c r="P162" s="267"/>
      <c r="Q162" s="267"/>
      <c r="R162" s="267"/>
      <c r="S162" s="267"/>
      <c r="T162" s="268"/>
      <c r="AT162" s="269" t="s">
        <v>149</v>
      </c>
      <c r="AU162" s="269" t="s">
        <v>79</v>
      </c>
      <c r="AV162" s="13" t="s">
        <v>76</v>
      </c>
      <c r="AW162" s="13" t="s">
        <v>33</v>
      </c>
      <c r="AX162" s="13" t="s">
        <v>69</v>
      </c>
      <c r="AY162" s="269" t="s">
        <v>140</v>
      </c>
    </row>
    <row r="163" s="12" customFormat="1">
      <c r="B163" s="247"/>
      <c r="C163" s="248"/>
      <c r="D163" s="249" t="s">
        <v>149</v>
      </c>
      <c r="E163" s="250" t="s">
        <v>21</v>
      </c>
      <c r="F163" s="251" t="s">
        <v>931</v>
      </c>
      <c r="G163" s="248"/>
      <c r="H163" s="252">
        <v>212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149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140</v>
      </c>
    </row>
    <row r="164" s="11" customFormat="1" ht="29.88" customHeight="1">
      <c r="B164" s="219"/>
      <c r="C164" s="220"/>
      <c r="D164" s="221" t="s">
        <v>68</v>
      </c>
      <c r="E164" s="233" t="s">
        <v>183</v>
      </c>
      <c r="F164" s="233" t="s">
        <v>420</v>
      </c>
      <c r="G164" s="220"/>
      <c r="H164" s="220"/>
      <c r="I164" s="223"/>
      <c r="J164" s="234">
        <f>BK164</f>
        <v>0</v>
      </c>
      <c r="K164" s="220"/>
      <c r="L164" s="225"/>
      <c r="M164" s="226"/>
      <c r="N164" s="227"/>
      <c r="O164" s="227"/>
      <c r="P164" s="228">
        <f>SUM(P165:P168)</f>
        <v>0</v>
      </c>
      <c r="Q164" s="227"/>
      <c r="R164" s="228">
        <f>SUM(R165:R168)</f>
        <v>11.4641</v>
      </c>
      <c r="S164" s="227"/>
      <c r="T164" s="229">
        <f>SUM(T165:T168)</f>
        <v>0</v>
      </c>
      <c r="AR164" s="230" t="s">
        <v>76</v>
      </c>
      <c r="AT164" s="231" t="s">
        <v>68</v>
      </c>
      <c r="AU164" s="231" t="s">
        <v>76</v>
      </c>
      <c r="AY164" s="230" t="s">
        <v>140</v>
      </c>
      <c r="BK164" s="232">
        <f>SUM(BK165:BK168)</f>
        <v>0</v>
      </c>
    </row>
    <row r="165" s="1" customFormat="1" ht="16.5" customHeight="1">
      <c r="B165" s="46"/>
      <c r="C165" s="235" t="s">
        <v>278</v>
      </c>
      <c r="D165" s="235" t="s">
        <v>142</v>
      </c>
      <c r="E165" s="236" t="s">
        <v>513</v>
      </c>
      <c r="F165" s="237" t="s">
        <v>514</v>
      </c>
      <c r="G165" s="238" t="s">
        <v>440</v>
      </c>
      <c r="H165" s="239">
        <v>3</v>
      </c>
      <c r="I165" s="240"/>
      <c r="J165" s="241">
        <f>ROUND(I165*H165,2)</f>
        <v>0</v>
      </c>
      <c r="K165" s="237" t="s">
        <v>146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0.42080000000000001</v>
      </c>
      <c r="R165" s="244">
        <f>Q165*H165</f>
        <v>1.2624</v>
      </c>
      <c r="S165" s="244">
        <v>0</v>
      </c>
      <c r="T165" s="245">
        <f>S165*H165</f>
        <v>0</v>
      </c>
      <c r="AR165" s="24" t="s">
        <v>147</v>
      </c>
      <c r="AT165" s="24" t="s">
        <v>142</v>
      </c>
      <c r="AU165" s="24" t="s">
        <v>79</v>
      </c>
      <c r="AY165" s="24" t="s">
        <v>140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147</v>
      </c>
      <c r="BM165" s="24" t="s">
        <v>932</v>
      </c>
    </row>
    <row r="166" s="1" customFormat="1" ht="16.5" customHeight="1">
      <c r="B166" s="46"/>
      <c r="C166" s="235" t="s">
        <v>284</v>
      </c>
      <c r="D166" s="235" t="s">
        <v>142</v>
      </c>
      <c r="E166" s="236" t="s">
        <v>518</v>
      </c>
      <c r="F166" s="237" t="s">
        <v>519</v>
      </c>
      <c r="G166" s="238" t="s">
        <v>440</v>
      </c>
      <c r="H166" s="239">
        <v>3</v>
      </c>
      <c r="I166" s="240"/>
      <c r="J166" s="241">
        <f>ROUND(I166*H166,2)</f>
        <v>0</v>
      </c>
      <c r="K166" s="237" t="s">
        <v>146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0.32973999999999998</v>
      </c>
      <c r="R166" s="244">
        <f>Q166*H166</f>
        <v>0.98921999999999999</v>
      </c>
      <c r="S166" s="244">
        <v>0</v>
      </c>
      <c r="T166" s="245">
        <f>S166*H166</f>
        <v>0</v>
      </c>
      <c r="AR166" s="24" t="s">
        <v>147</v>
      </c>
      <c r="AT166" s="24" t="s">
        <v>142</v>
      </c>
      <c r="AU166" s="24" t="s">
        <v>79</v>
      </c>
      <c r="AY166" s="24" t="s">
        <v>140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147</v>
      </c>
      <c r="BM166" s="24" t="s">
        <v>933</v>
      </c>
    </row>
    <row r="167" s="1" customFormat="1" ht="25.5" customHeight="1">
      <c r="B167" s="46"/>
      <c r="C167" s="235" t="s">
        <v>287</v>
      </c>
      <c r="D167" s="235" t="s">
        <v>142</v>
      </c>
      <c r="E167" s="236" t="s">
        <v>522</v>
      </c>
      <c r="F167" s="237" t="s">
        <v>934</v>
      </c>
      <c r="G167" s="238" t="s">
        <v>440</v>
      </c>
      <c r="H167" s="239">
        <v>16</v>
      </c>
      <c r="I167" s="240"/>
      <c r="J167" s="241">
        <f>ROUND(I167*H167,2)</f>
        <v>0</v>
      </c>
      <c r="K167" s="237" t="s">
        <v>146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0.31108000000000002</v>
      </c>
      <c r="R167" s="244">
        <f>Q167*H167</f>
        <v>4.9772800000000004</v>
      </c>
      <c r="S167" s="244">
        <v>0</v>
      </c>
      <c r="T167" s="245">
        <f>S167*H167</f>
        <v>0</v>
      </c>
      <c r="AR167" s="24" t="s">
        <v>147</v>
      </c>
      <c r="AT167" s="24" t="s">
        <v>142</v>
      </c>
      <c r="AU167" s="24" t="s">
        <v>79</v>
      </c>
      <c r="AY167" s="24" t="s">
        <v>140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147</v>
      </c>
      <c r="BM167" s="24" t="s">
        <v>935</v>
      </c>
    </row>
    <row r="168" s="1" customFormat="1" ht="25.5" customHeight="1">
      <c r="B168" s="46"/>
      <c r="C168" s="235" t="s">
        <v>292</v>
      </c>
      <c r="D168" s="235" t="s">
        <v>142</v>
      </c>
      <c r="E168" s="236" t="s">
        <v>526</v>
      </c>
      <c r="F168" s="237" t="s">
        <v>527</v>
      </c>
      <c r="G168" s="238" t="s">
        <v>440</v>
      </c>
      <c r="H168" s="239">
        <v>16</v>
      </c>
      <c r="I168" s="240"/>
      <c r="J168" s="241">
        <f>ROUND(I168*H168,2)</f>
        <v>0</v>
      </c>
      <c r="K168" s="237" t="s">
        <v>146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0.26469999999999999</v>
      </c>
      <c r="R168" s="244">
        <f>Q168*H168</f>
        <v>4.2351999999999999</v>
      </c>
      <c r="S168" s="244">
        <v>0</v>
      </c>
      <c r="T168" s="245">
        <f>S168*H168</f>
        <v>0</v>
      </c>
      <c r="AR168" s="24" t="s">
        <v>147</v>
      </c>
      <c r="AT168" s="24" t="s">
        <v>142</v>
      </c>
      <c r="AU168" s="24" t="s">
        <v>79</v>
      </c>
      <c r="AY168" s="24" t="s">
        <v>140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147</v>
      </c>
      <c r="BM168" s="24" t="s">
        <v>936</v>
      </c>
    </row>
    <row r="169" s="11" customFormat="1" ht="29.88" customHeight="1">
      <c r="B169" s="219"/>
      <c r="C169" s="220"/>
      <c r="D169" s="221" t="s">
        <v>68</v>
      </c>
      <c r="E169" s="233" t="s">
        <v>190</v>
      </c>
      <c r="F169" s="233" t="s">
        <v>537</v>
      </c>
      <c r="G169" s="220"/>
      <c r="H169" s="220"/>
      <c r="I169" s="223"/>
      <c r="J169" s="234">
        <f>BK169</f>
        <v>0</v>
      </c>
      <c r="K169" s="220"/>
      <c r="L169" s="225"/>
      <c r="M169" s="226"/>
      <c r="N169" s="227"/>
      <c r="O169" s="227"/>
      <c r="P169" s="228">
        <f>SUM(P170:P186)</f>
        <v>0</v>
      </c>
      <c r="Q169" s="227"/>
      <c r="R169" s="228">
        <f>SUM(R170:R186)</f>
        <v>23.391030000000001</v>
      </c>
      <c r="S169" s="227"/>
      <c r="T169" s="229">
        <f>SUM(T170:T186)</f>
        <v>60.350000000000001</v>
      </c>
      <c r="AR169" s="230" t="s">
        <v>76</v>
      </c>
      <c r="AT169" s="231" t="s">
        <v>68</v>
      </c>
      <c r="AU169" s="231" t="s">
        <v>76</v>
      </c>
      <c r="AY169" s="230" t="s">
        <v>140</v>
      </c>
      <c r="BK169" s="232">
        <f>SUM(BK170:BK186)</f>
        <v>0</v>
      </c>
    </row>
    <row r="170" s="1" customFormat="1" ht="38.25" customHeight="1">
      <c r="B170" s="46"/>
      <c r="C170" s="235" t="s">
        <v>299</v>
      </c>
      <c r="D170" s="235" t="s">
        <v>142</v>
      </c>
      <c r="E170" s="236" t="s">
        <v>681</v>
      </c>
      <c r="F170" s="237" t="s">
        <v>682</v>
      </c>
      <c r="G170" s="238" t="s">
        <v>158</v>
      </c>
      <c r="H170" s="239">
        <v>105</v>
      </c>
      <c r="I170" s="240"/>
      <c r="J170" s="241">
        <f>ROUND(I170*H170,2)</f>
        <v>0</v>
      </c>
      <c r="K170" s="237" t="s">
        <v>146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0.14066999999999999</v>
      </c>
      <c r="R170" s="244">
        <f>Q170*H170</f>
        <v>14.770349999999999</v>
      </c>
      <c r="S170" s="244">
        <v>0</v>
      </c>
      <c r="T170" s="245">
        <f>S170*H170</f>
        <v>0</v>
      </c>
      <c r="AR170" s="24" t="s">
        <v>147</v>
      </c>
      <c r="AT170" s="24" t="s">
        <v>142</v>
      </c>
      <c r="AU170" s="24" t="s">
        <v>79</v>
      </c>
      <c r="AY170" s="24" t="s">
        <v>140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147</v>
      </c>
      <c r="BM170" s="24" t="s">
        <v>937</v>
      </c>
    </row>
    <row r="171" s="12" customFormat="1">
      <c r="B171" s="247"/>
      <c r="C171" s="248"/>
      <c r="D171" s="249" t="s">
        <v>149</v>
      </c>
      <c r="E171" s="250" t="s">
        <v>21</v>
      </c>
      <c r="F171" s="251" t="s">
        <v>938</v>
      </c>
      <c r="G171" s="248"/>
      <c r="H171" s="252">
        <v>105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149</v>
      </c>
      <c r="AU171" s="258" t="s">
        <v>79</v>
      </c>
      <c r="AV171" s="12" t="s">
        <v>79</v>
      </c>
      <c r="AW171" s="12" t="s">
        <v>33</v>
      </c>
      <c r="AX171" s="12" t="s">
        <v>76</v>
      </c>
      <c r="AY171" s="258" t="s">
        <v>140</v>
      </c>
    </row>
    <row r="172" s="1" customFormat="1" ht="38.25" customHeight="1">
      <c r="B172" s="46"/>
      <c r="C172" s="281" t="s">
        <v>304</v>
      </c>
      <c r="D172" s="281" t="s">
        <v>293</v>
      </c>
      <c r="E172" s="282" t="s">
        <v>693</v>
      </c>
      <c r="F172" s="283" t="s">
        <v>939</v>
      </c>
      <c r="G172" s="284" t="s">
        <v>158</v>
      </c>
      <c r="H172" s="285">
        <v>105</v>
      </c>
      <c r="I172" s="286"/>
      <c r="J172" s="287">
        <f>ROUND(I172*H172,2)</f>
        <v>0</v>
      </c>
      <c r="K172" s="283" t="s">
        <v>21</v>
      </c>
      <c r="L172" s="288"/>
      <c r="M172" s="289" t="s">
        <v>21</v>
      </c>
      <c r="N172" s="290" t="s">
        <v>40</v>
      </c>
      <c r="O172" s="47"/>
      <c r="P172" s="244">
        <f>O172*H172</f>
        <v>0</v>
      </c>
      <c r="Q172" s="244">
        <v>0.082000000000000003</v>
      </c>
      <c r="R172" s="244">
        <f>Q172*H172</f>
        <v>8.6100000000000012</v>
      </c>
      <c r="S172" s="244">
        <v>0</v>
      </c>
      <c r="T172" s="245">
        <f>S172*H172</f>
        <v>0</v>
      </c>
      <c r="AR172" s="24" t="s">
        <v>183</v>
      </c>
      <c r="AT172" s="24" t="s">
        <v>293</v>
      </c>
      <c r="AU172" s="24" t="s">
        <v>79</v>
      </c>
      <c r="AY172" s="24" t="s">
        <v>140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147</v>
      </c>
      <c r="BM172" s="24" t="s">
        <v>940</v>
      </c>
    </row>
    <row r="173" s="1" customFormat="1">
      <c r="B173" s="46"/>
      <c r="C173" s="74"/>
      <c r="D173" s="249" t="s">
        <v>689</v>
      </c>
      <c r="E173" s="74"/>
      <c r="F173" s="291" t="s">
        <v>696</v>
      </c>
      <c r="G173" s="74"/>
      <c r="H173" s="74"/>
      <c r="I173" s="203"/>
      <c r="J173" s="74"/>
      <c r="K173" s="74"/>
      <c r="L173" s="72"/>
      <c r="M173" s="292"/>
      <c r="N173" s="47"/>
      <c r="O173" s="47"/>
      <c r="P173" s="47"/>
      <c r="Q173" s="47"/>
      <c r="R173" s="47"/>
      <c r="S173" s="47"/>
      <c r="T173" s="95"/>
      <c r="AT173" s="24" t="s">
        <v>689</v>
      </c>
      <c r="AU173" s="24" t="s">
        <v>79</v>
      </c>
    </row>
    <row r="174" s="12" customFormat="1">
      <c r="B174" s="247"/>
      <c r="C174" s="248"/>
      <c r="D174" s="249" t="s">
        <v>149</v>
      </c>
      <c r="E174" s="250" t="s">
        <v>21</v>
      </c>
      <c r="F174" s="251" t="s">
        <v>941</v>
      </c>
      <c r="G174" s="248"/>
      <c r="H174" s="252">
        <v>105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149</v>
      </c>
      <c r="AU174" s="258" t="s">
        <v>79</v>
      </c>
      <c r="AV174" s="12" t="s">
        <v>79</v>
      </c>
      <c r="AW174" s="12" t="s">
        <v>33</v>
      </c>
      <c r="AX174" s="12" t="s">
        <v>76</v>
      </c>
      <c r="AY174" s="258" t="s">
        <v>140</v>
      </c>
    </row>
    <row r="175" s="1" customFormat="1" ht="25.5" customHeight="1">
      <c r="B175" s="46"/>
      <c r="C175" s="235" t="s">
        <v>307</v>
      </c>
      <c r="D175" s="235" t="s">
        <v>142</v>
      </c>
      <c r="E175" s="236" t="s">
        <v>714</v>
      </c>
      <c r="F175" s="237" t="s">
        <v>715</v>
      </c>
      <c r="G175" s="238" t="s">
        <v>158</v>
      </c>
      <c r="H175" s="239">
        <v>12</v>
      </c>
      <c r="I175" s="240"/>
      <c r="J175" s="241">
        <f>ROUND(I175*H175,2)</f>
        <v>0</v>
      </c>
      <c r="K175" s="237" t="s">
        <v>146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1.0000000000000001E-05</v>
      </c>
      <c r="R175" s="244">
        <f>Q175*H175</f>
        <v>0.00012000000000000002</v>
      </c>
      <c r="S175" s="244">
        <v>0</v>
      </c>
      <c r="T175" s="245">
        <f>S175*H175</f>
        <v>0</v>
      </c>
      <c r="AR175" s="24" t="s">
        <v>147</v>
      </c>
      <c r="AT175" s="24" t="s">
        <v>142</v>
      </c>
      <c r="AU175" s="24" t="s">
        <v>79</v>
      </c>
      <c r="AY175" s="24" t="s">
        <v>140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147</v>
      </c>
      <c r="BM175" s="24" t="s">
        <v>942</v>
      </c>
    </row>
    <row r="176" s="12" customFormat="1">
      <c r="B176" s="247"/>
      <c r="C176" s="248"/>
      <c r="D176" s="249" t="s">
        <v>149</v>
      </c>
      <c r="E176" s="250" t="s">
        <v>21</v>
      </c>
      <c r="F176" s="251" t="s">
        <v>943</v>
      </c>
      <c r="G176" s="248"/>
      <c r="H176" s="252">
        <v>12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149</v>
      </c>
      <c r="AU176" s="258" t="s">
        <v>79</v>
      </c>
      <c r="AV176" s="12" t="s">
        <v>79</v>
      </c>
      <c r="AW176" s="12" t="s">
        <v>33</v>
      </c>
      <c r="AX176" s="12" t="s">
        <v>76</v>
      </c>
      <c r="AY176" s="258" t="s">
        <v>140</v>
      </c>
    </row>
    <row r="177" s="1" customFormat="1" ht="25.5" customHeight="1">
      <c r="B177" s="46"/>
      <c r="C177" s="235" t="s">
        <v>312</v>
      </c>
      <c r="D177" s="235" t="s">
        <v>142</v>
      </c>
      <c r="E177" s="236" t="s">
        <v>720</v>
      </c>
      <c r="F177" s="237" t="s">
        <v>721</v>
      </c>
      <c r="G177" s="238" t="s">
        <v>158</v>
      </c>
      <c r="H177" s="239">
        <v>12</v>
      </c>
      <c r="I177" s="240"/>
      <c r="J177" s="241">
        <f>ROUND(I177*H177,2)</f>
        <v>0</v>
      </c>
      <c r="K177" s="237" t="s">
        <v>146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0.00088000000000000003</v>
      </c>
      <c r="R177" s="244">
        <f>Q177*H177</f>
        <v>0.01056</v>
      </c>
      <c r="S177" s="244">
        <v>0</v>
      </c>
      <c r="T177" s="245">
        <f>S177*H177</f>
        <v>0</v>
      </c>
      <c r="AR177" s="24" t="s">
        <v>147</v>
      </c>
      <c r="AT177" s="24" t="s">
        <v>142</v>
      </c>
      <c r="AU177" s="24" t="s">
        <v>79</v>
      </c>
      <c r="AY177" s="24" t="s">
        <v>140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147</v>
      </c>
      <c r="BM177" s="24" t="s">
        <v>944</v>
      </c>
    </row>
    <row r="178" s="12" customFormat="1">
      <c r="B178" s="247"/>
      <c r="C178" s="248"/>
      <c r="D178" s="249" t="s">
        <v>149</v>
      </c>
      <c r="E178" s="250" t="s">
        <v>21</v>
      </c>
      <c r="F178" s="251" t="s">
        <v>945</v>
      </c>
      <c r="G178" s="248"/>
      <c r="H178" s="252">
        <v>12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149</v>
      </c>
      <c r="AU178" s="258" t="s">
        <v>79</v>
      </c>
      <c r="AV178" s="12" t="s">
        <v>79</v>
      </c>
      <c r="AW178" s="12" t="s">
        <v>33</v>
      </c>
      <c r="AX178" s="12" t="s">
        <v>76</v>
      </c>
      <c r="AY178" s="258" t="s">
        <v>140</v>
      </c>
    </row>
    <row r="179" s="1" customFormat="1" ht="16.5" customHeight="1">
      <c r="B179" s="46"/>
      <c r="C179" s="235" t="s">
        <v>315</v>
      </c>
      <c r="D179" s="235" t="s">
        <v>142</v>
      </c>
      <c r="E179" s="236" t="s">
        <v>946</v>
      </c>
      <c r="F179" s="237" t="s">
        <v>947</v>
      </c>
      <c r="G179" s="238" t="s">
        <v>158</v>
      </c>
      <c r="H179" s="239">
        <v>12</v>
      </c>
      <c r="I179" s="240"/>
      <c r="J179" s="241">
        <f>ROUND(I179*H179,2)</f>
        <v>0</v>
      </c>
      <c r="K179" s="237" t="s">
        <v>146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147</v>
      </c>
      <c r="AT179" s="24" t="s">
        <v>142</v>
      </c>
      <c r="AU179" s="24" t="s">
        <v>79</v>
      </c>
      <c r="AY179" s="24" t="s">
        <v>140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147</v>
      </c>
      <c r="BM179" s="24" t="s">
        <v>948</v>
      </c>
    </row>
    <row r="180" s="1" customFormat="1" ht="16.5" customHeight="1">
      <c r="B180" s="46"/>
      <c r="C180" s="235" t="s">
        <v>322</v>
      </c>
      <c r="D180" s="235" t="s">
        <v>142</v>
      </c>
      <c r="E180" s="236" t="s">
        <v>737</v>
      </c>
      <c r="F180" s="237" t="s">
        <v>738</v>
      </c>
      <c r="G180" s="238" t="s">
        <v>158</v>
      </c>
      <c r="H180" s="239">
        <v>12</v>
      </c>
      <c r="I180" s="240"/>
      <c r="J180" s="241">
        <f>ROUND(I180*H180,2)</f>
        <v>0</v>
      </c>
      <c r="K180" s="237" t="s">
        <v>146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147</v>
      </c>
      <c r="AT180" s="24" t="s">
        <v>142</v>
      </c>
      <c r="AU180" s="24" t="s">
        <v>79</v>
      </c>
      <c r="AY180" s="24" t="s">
        <v>140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147</v>
      </c>
      <c r="BM180" s="24" t="s">
        <v>949</v>
      </c>
    </row>
    <row r="181" s="12" customFormat="1">
      <c r="B181" s="247"/>
      <c r="C181" s="248"/>
      <c r="D181" s="249" t="s">
        <v>149</v>
      </c>
      <c r="E181" s="250" t="s">
        <v>21</v>
      </c>
      <c r="F181" s="251" t="s">
        <v>945</v>
      </c>
      <c r="G181" s="248"/>
      <c r="H181" s="252">
        <v>12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149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140</v>
      </c>
    </row>
    <row r="182" s="1" customFormat="1" ht="16.5" customHeight="1">
      <c r="B182" s="46"/>
      <c r="C182" s="235" t="s">
        <v>327</v>
      </c>
      <c r="D182" s="235" t="s">
        <v>142</v>
      </c>
      <c r="E182" s="236" t="s">
        <v>950</v>
      </c>
      <c r="F182" s="237" t="s">
        <v>951</v>
      </c>
      <c r="G182" s="238" t="s">
        <v>179</v>
      </c>
      <c r="H182" s="239">
        <v>30</v>
      </c>
      <c r="I182" s="240"/>
      <c r="J182" s="241">
        <f>ROUND(I182*H182,2)</f>
        <v>0</v>
      </c>
      <c r="K182" s="237" t="s">
        <v>146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2</v>
      </c>
      <c r="T182" s="245">
        <f>S182*H182</f>
        <v>60</v>
      </c>
      <c r="AR182" s="24" t="s">
        <v>147</v>
      </c>
      <c r="AT182" s="24" t="s">
        <v>142</v>
      </c>
      <c r="AU182" s="24" t="s">
        <v>79</v>
      </c>
      <c r="AY182" s="24" t="s">
        <v>140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147</v>
      </c>
      <c r="BM182" s="24" t="s">
        <v>952</v>
      </c>
    </row>
    <row r="183" s="12" customFormat="1">
      <c r="B183" s="247"/>
      <c r="C183" s="248"/>
      <c r="D183" s="249" t="s">
        <v>149</v>
      </c>
      <c r="E183" s="250" t="s">
        <v>21</v>
      </c>
      <c r="F183" s="251" t="s">
        <v>953</v>
      </c>
      <c r="G183" s="248"/>
      <c r="H183" s="252">
        <v>30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149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140</v>
      </c>
    </row>
    <row r="184" s="1" customFormat="1" ht="51" customHeight="1">
      <c r="B184" s="46"/>
      <c r="C184" s="235" t="s">
        <v>329</v>
      </c>
      <c r="D184" s="235" t="s">
        <v>142</v>
      </c>
      <c r="E184" s="236" t="s">
        <v>954</v>
      </c>
      <c r="F184" s="237" t="s">
        <v>955</v>
      </c>
      <c r="G184" s="238" t="s">
        <v>158</v>
      </c>
      <c r="H184" s="239">
        <v>10</v>
      </c>
      <c r="I184" s="240"/>
      <c r="J184" s="241">
        <f>ROUND(I184*H184,2)</f>
        <v>0</v>
      </c>
      <c r="K184" s="237" t="s">
        <v>146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0.035000000000000003</v>
      </c>
      <c r="T184" s="245">
        <f>S184*H184</f>
        <v>0.35000000000000003</v>
      </c>
      <c r="AR184" s="24" t="s">
        <v>147</v>
      </c>
      <c r="AT184" s="24" t="s">
        <v>142</v>
      </c>
      <c r="AU184" s="24" t="s">
        <v>79</v>
      </c>
      <c r="AY184" s="24" t="s">
        <v>140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147</v>
      </c>
      <c r="BM184" s="24" t="s">
        <v>956</v>
      </c>
    </row>
    <row r="185" s="1" customFormat="1" ht="25.5" customHeight="1">
      <c r="B185" s="46"/>
      <c r="C185" s="235" t="s">
        <v>332</v>
      </c>
      <c r="D185" s="235" t="s">
        <v>142</v>
      </c>
      <c r="E185" s="236" t="s">
        <v>957</v>
      </c>
      <c r="F185" s="237" t="s">
        <v>958</v>
      </c>
      <c r="G185" s="238" t="s">
        <v>145</v>
      </c>
      <c r="H185" s="239">
        <v>1521.0999999999999</v>
      </c>
      <c r="I185" s="240"/>
      <c r="J185" s="241">
        <f>ROUND(I185*H185,2)</f>
        <v>0</v>
      </c>
      <c r="K185" s="237" t="s">
        <v>146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147</v>
      </c>
      <c r="AT185" s="24" t="s">
        <v>142</v>
      </c>
      <c r="AU185" s="24" t="s">
        <v>79</v>
      </c>
      <c r="AY185" s="24" t="s">
        <v>140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147</v>
      </c>
      <c r="BM185" s="24" t="s">
        <v>959</v>
      </c>
    </row>
    <row r="186" s="12" customFormat="1">
      <c r="B186" s="247"/>
      <c r="C186" s="248"/>
      <c r="D186" s="249" t="s">
        <v>149</v>
      </c>
      <c r="E186" s="250" t="s">
        <v>21</v>
      </c>
      <c r="F186" s="251" t="s">
        <v>842</v>
      </c>
      <c r="G186" s="248"/>
      <c r="H186" s="252">
        <v>1521.0999999999999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149</v>
      </c>
      <c r="AU186" s="258" t="s">
        <v>79</v>
      </c>
      <c r="AV186" s="12" t="s">
        <v>79</v>
      </c>
      <c r="AW186" s="12" t="s">
        <v>33</v>
      </c>
      <c r="AX186" s="12" t="s">
        <v>76</v>
      </c>
      <c r="AY186" s="258" t="s">
        <v>140</v>
      </c>
    </row>
    <row r="187" s="11" customFormat="1" ht="29.88" customHeight="1">
      <c r="B187" s="219"/>
      <c r="C187" s="220"/>
      <c r="D187" s="221" t="s">
        <v>68</v>
      </c>
      <c r="E187" s="233" t="s">
        <v>773</v>
      </c>
      <c r="F187" s="233" t="s">
        <v>774</v>
      </c>
      <c r="G187" s="220"/>
      <c r="H187" s="220"/>
      <c r="I187" s="223"/>
      <c r="J187" s="234">
        <f>BK187</f>
        <v>0</v>
      </c>
      <c r="K187" s="220"/>
      <c r="L187" s="225"/>
      <c r="M187" s="226"/>
      <c r="N187" s="227"/>
      <c r="O187" s="227"/>
      <c r="P187" s="228">
        <f>SUM(P188:P209)</f>
        <v>0</v>
      </c>
      <c r="Q187" s="227"/>
      <c r="R187" s="228">
        <f>SUM(R188:R209)</f>
        <v>0</v>
      </c>
      <c r="S187" s="227"/>
      <c r="T187" s="229">
        <f>SUM(T188:T209)</f>
        <v>0</v>
      </c>
      <c r="AR187" s="230" t="s">
        <v>76</v>
      </c>
      <c r="AT187" s="231" t="s">
        <v>68</v>
      </c>
      <c r="AU187" s="231" t="s">
        <v>76</v>
      </c>
      <c r="AY187" s="230" t="s">
        <v>140</v>
      </c>
      <c r="BK187" s="232">
        <f>SUM(BK188:BK209)</f>
        <v>0</v>
      </c>
    </row>
    <row r="188" s="1" customFormat="1" ht="16.5" customHeight="1">
      <c r="B188" s="46"/>
      <c r="C188" s="235" t="s">
        <v>338</v>
      </c>
      <c r="D188" s="235" t="s">
        <v>142</v>
      </c>
      <c r="E188" s="236" t="s">
        <v>776</v>
      </c>
      <c r="F188" s="237" t="s">
        <v>777</v>
      </c>
      <c r="G188" s="238" t="s">
        <v>296</v>
      </c>
      <c r="H188" s="239">
        <v>-474.95499999999998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147</v>
      </c>
      <c r="AT188" s="24" t="s">
        <v>142</v>
      </c>
      <c r="AU188" s="24" t="s">
        <v>79</v>
      </c>
      <c r="AY188" s="24" t="s">
        <v>140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147</v>
      </c>
      <c r="BM188" s="24" t="s">
        <v>960</v>
      </c>
    </row>
    <row r="189" s="12" customFormat="1">
      <c r="B189" s="247"/>
      <c r="C189" s="248"/>
      <c r="D189" s="249" t="s">
        <v>149</v>
      </c>
      <c r="E189" s="250" t="s">
        <v>21</v>
      </c>
      <c r="F189" s="251" t="s">
        <v>961</v>
      </c>
      <c r="G189" s="248"/>
      <c r="H189" s="252">
        <v>-41.314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149</v>
      </c>
      <c r="AU189" s="258" t="s">
        <v>79</v>
      </c>
      <c r="AV189" s="12" t="s">
        <v>79</v>
      </c>
      <c r="AW189" s="12" t="s">
        <v>33</v>
      </c>
      <c r="AX189" s="12" t="s">
        <v>69</v>
      </c>
      <c r="AY189" s="258" t="s">
        <v>140</v>
      </c>
    </row>
    <row r="190" s="12" customFormat="1">
      <c r="B190" s="247"/>
      <c r="C190" s="248"/>
      <c r="D190" s="249" t="s">
        <v>149</v>
      </c>
      <c r="E190" s="250" t="s">
        <v>21</v>
      </c>
      <c r="F190" s="251" t="s">
        <v>962</v>
      </c>
      <c r="G190" s="248"/>
      <c r="H190" s="252">
        <v>-433.64100000000002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149</v>
      </c>
      <c r="AU190" s="258" t="s">
        <v>79</v>
      </c>
      <c r="AV190" s="12" t="s">
        <v>79</v>
      </c>
      <c r="AW190" s="12" t="s">
        <v>33</v>
      </c>
      <c r="AX190" s="12" t="s">
        <v>69</v>
      </c>
      <c r="AY190" s="258" t="s">
        <v>140</v>
      </c>
    </row>
    <row r="191" s="14" customFormat="1">
      <c r="B191" s="270"/>
      <c r="C191" s="271"/>
      <c r="D191" s="249" t="s">
        <v>149</v>
      </c>
      <c r="E191" s="272" t="s">
        <v>21</v>
      </c>
      <c r="F191" s="273" t="s">
        <v>189</v>
      </c>
      <c r="G191" s="271"/>
      <c r="H191" s="274">
        <v>-474.95499999999998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AT191" s="280" t="s">
        <v>149</v>
      </c>
      <c r="AU191" s="280" t="s">
        <v>79</v>
      </c>
      <c r="AV191" s="14" t="s">
        <v>147</v>
      </c>
      <c r="AW191" s="14" t="s">
        <v>33</v>
      </c>
      <c r="AX191" s="14" t="s">
        <v>76</v>
      </c>
      <c r="AY191" s="280" t="s">
        <v>140</v>
      </c>
    </row>
    <row r="192" s="1" customFormat="1" ht="25.5" customHeight="1">
      <c r="B192" s="46"/>
      <c r="C192" s="235" t="s">
        <v>343</v>
      </c>
      <c r="D192" s="235" t="s">
        <v>142</v>
      </c>
      <c r="E192" s="236" t="s">
        <v>781</v>
      </c>
      <c r="F192" s="237" t="s">
        <v>782</v>
      </c>
      <c r="G192" s="238" t="s">
        <v>296</v>
      </c>
      <c r="H192" s="239">
        <v>534.95500000000004</v>
      </c>
      <c r="I192" s="240"/>
      <c r="J192" s="241">
        <f>ROUND(I192*H192,2)</f>
        <v>0</v>
      </c>
      <c r="K192" s="237" t="s">
        <v>146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147</v>
      </c>
      <c r="AT192" s="24" t="s">
        <v>142</v>
      </c>
      <c r="AU192" s="24" t="s">
        <v>79</v>
      </c>
      <c r="AY192" s="24" t="s">
        <v>140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147</v>
      </c>
      <c r="BM192" s="24" t="s">
        <v>963</v>
      </c>
    </row>
    <row r="193" s="12" customFormat="1">
      <c r="B193" s="247"/>
      <c r="C193" s="248"/>
      <c r="D193" s="249" t="s">
        <v>149</v>
      </c>
      <c r="E193" s="250" t="s">
        <v>21</v>
      </c>
      <c r="F193" s="251" t="s">
        <v>964</v>
      </c>
      <c r="G193" s="248"/>
      <c r="H193" s="252">
        <v>474.95499999999998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149</v>
      </c>
      <c r="AU193" s="258" t="s">
        <v>79</v>
      </c>
      <c r="AV193" s="12" t="s">
        <v>79</v>
      </c>
      <c r="AW193" s="12" t="s">
        <v>33</v>
      </c>
      <c r="AX193" s="12" t="s">
        <v>69</v>
      </c>
      <c r="AY193" s="258" t="s">
        <v>140</v>
      </c>
    </row>
    <row r="194" s="12" customFormat="1">
      <c r="B194" s="247"/>
      <c r="C194" s="248"/>
      <c r="D194" s="249" t="s">
        <v>149</v>
      </c>
      <c r="E194" s="250" t="s">
        <v>21</v>
      </c>
      <c r="F194" s="251" t="s">
        <v>965</v>
      </c>
      <c r="G194" s="248"/>
      <c r="H194" s="252">
        <v>60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149</v>
      </c>
      <c r="AU194" s="258" t="s">
        <v>79</v>
      </c>
      <c r="AV194" s="12" t="s">
        <v>79</v>
      </c>
      <c r="AW194" s="12" t="s">
        <v>33</v>
      </c>
      <c r="AX194" s="12" t="s">
        <v>69</v>
      </c>
      <c r="AY194" s="258" t="s">
        <v>140</v>
      </c>
    </row>
    <row r="195" s="14" customFormat="1">
      <c r="B195" s="270"/>
      <c r="C195" s="271"/>
      <c r="D195" s="249" t="s">
        <v>149</v>
      </c>
      <c r="E195" s="272" t="s">
        <v>21</v>
      </c>
      <c r="F195" s="273" t="s">
        <v>189</v>
      </c>
      <c r="G195" s="271"/>
      <c r="H195" s="274">
        <v>534.95500000000004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AT195" s="280" t="s">
        <v>149</v>
      </c>
      <c r="AU195" s="280" t="s">
        <v>79</v>
      </c>
      <c r="AV195" s="14" t="s">
        <v>147</v>
      </c>
      <c r="AW195" s="14" t="s">
        <v>33</v>
      </c>
      <c r="AX195" s="14" t="s">
        <v>76</v>
      </c>
      <c r="AY195" s="280" t="s">
        <v>140</v>
      </c>
    </row>
    <row r="196" s="1" customFormat="1" ht="25.5" customHeight="1">
      <c r="B196" s="46"/>
      <c r="C196" s="235" t="s">
        <v>348</v>
      </c>
      <c r="D196" s="235" t="s">
        <v>142</v>
      </c>
      <c r="E196" s="236" t="s">
        <v>786</v>
      </c>
      <c r="F196" s="237" t="s">
        <v>787</v>
      </c>
      <c r="G196" s="238" t="s">
        <v>296</v>
      </c>
      <c r="H196" s="239">
        <v>18188.470000000001</v>
      </c>
      <c r="I196" s="240"/>
      <c r="J196" s="241">
        <f>ROUND(I196*H196,2)</f>
        <v>0</v>
      </c>
      <c r="K196" s="237" t="s">
        <v>146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147</v>
      </c>
      <c r="AT196" s="24" t="s">
        <v>142</v>
      </c>
      <c r="AU196" s="24" t="s">
        <v>79</v>
      </c>
      <c r="AY196" s="24" t="s">
        <v>140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147</v>
      </c>
      <c r="BM196" s="24" t="s">
        <v>966</v>
      </c>
    </row>
    <row r="197" s="12" customFormat="1">
      <c r="B197" s="247"/>
      <c r="C197" s="248"/>
      <c r="D197" s="249" t="s">
        <v>149</v>
      </c>
      <c r="E197" s="250" t="s">
        <v>21</v>
      </c>
      <c r="F197" s="251" t="s">
        <v>967</v>
      </c>
      <c r="G197" s="248"/>
      <c r="H197" s="252">
        <v>18188.470000000001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149</v>
      </c>
      <c r="AU197" s="258" t="s">
        <v>79</v>
      </c>
      <c r="AV197" s="12" t="s">
        <v>79</v>
      </c>
      <c r="AW197" s="12" t="s">
        <v>33</v>
      </c>
      <c r="AX197" s="12" t="s">
        <v>76</v>
      </c>
      <c r="AY197" s="258" t="s">
        <v>140</v>
      </c>
    </row>
    <row r="198" s="1" customFormat="1" ht="25.5" customHeight="1">
      <c r="B198" s="46"/>
      <c r="C198" s="235" t="s">
        <v>353</v>
      </c>
      <c r="D198" s="235" t="s">
        <v>142</v>
      </c>
      <c r="E198" s="236" t="s">
        <v>791</v>
      </c>
      <c r="F198" s="237" t="s">
        <v>968</v>
      </c>
      <c r="G198" s="238" t="s">
        <v>296</v>
      </c>
      <c r="H198" s="239">
        <v>387.88099999999997</v>
      </c>
      <c r="I198" s="240"/>
      <c r="J198" s="241">
        <f>ROUND(I198*H198,2)</f>
        <v>0</v>
      </c>
      <c r="K198" s="237" t="s">
        <v>146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147</v>
      </c>
      <c r="AT198" s="24" t="s">
        <v>142</v>
      </c>
      <c r="AU198" s="24" t="s">
        <v>79</v>
      </c>
      <c r="AY198" s="24" t="s">
        <v>140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147</v>
      </c>
      <c r="BM198" s="24" t="s">
        <v>969</v>
      </c>
    </row>
    <row r="199" s="12" customFormat="1">
      <c r="B199" s="247"/>
      <c r="C199" s="248"/>
      <c r="D199" s="249" t="s">
        <v>149</v>
      </c>
      <c r="E199" s="250" t="s">
        <v>21</v>
      </c>
      <c r="F199" s="251" t="s">
        <v>970</v>
      </c>
      <c r="G199" s="248"/>
      <c r="H199" s="252">
        <v>387.88099999999997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149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140</v>
      </c>
    </row>
    <row r="200" s="1" customFormat="1" ht="25.5" customHeight="1">
      <c r="B200" s="46"/>
      <c r="C200" s="235" t="s">
        <v>358</v>
      </c>
      <c r="D200" s="235" t="s">
        <v>142</v>
      </c>
      <c r="E200" s="236" t="s">
        <v>796</v>
      </c>
      <c r="F200" s="237" t="s">
        <v>787</v>
      </c>
      <c r="G200" s="238" t="s">
        <v>296</v>
      </c>
      <c r="H200" s="239">
        <v>13187.954</v>
      </c>
      <c r="I200" s="240"/>
      <c r="J200" s="241">
        <f>ROUND(I200*H200,2)</f>
        <v>0</v>
      </c>
      <c r="K200" s="237" t="s">
        <v>146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147</v>
      </c>
      <c r="AT200" s="24" t="s">
        <v>142</v>
      </c>
      <c r="AU200" s="24" t="s">
        <v>79</v>
      </c>
      <c r="AY200" s="24" t="s">
        <v>140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147</v>
      </c>
      <c r="BM200" s="24" t="s">
        <v>971</v>
      </c>
    </row>
    <row r="201" s="12" customFormat="1">
      <c r="B201" s="247"/>
      <c r="C201" s="248"/>
      <c r="D201" s="249" t="s">
        <v>149</v>
      </c>
      <c r="E201" s="250" t="s">
        <v>21</v>
      </c>
      <c r="F201" s="251" t="s">
        <v>972</v>
      </c>
      <c r="G201" s="248"/>
      <c r="H201" s="252">
        <v>13187.954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149</v>
      </c>
      <c r="AU201" s="258" t="s">
        <v>79</v>
      </c>
      <c r="AV201" s="12" t="s">
        <v>79</v>
      </c>
      <c r="AW201" s="12" t="s">
        <v>33</v>
      </c>
      <c r="AX201" s="12" t="s">
        <v>76</v>
      </c>
      <c r="AY201" s="258" t="s">
        <v>140</v>
      </c>
    </row>
    <row r="202" s="1" customFormat="1" ht="25.5" customHeight="1">
      <c r="B202" s="46"/>
      <c r="C202" s="235" t="s">
        <v>363</v>
      </c>
      <c r="D202" s="235" t="s">
        <v>142</v>
      </c>
      <c r="E202" s="236" t="s">
        <v>801</v>
      </c>
      <c r="F202" s="237" t="s">
        <v>973</v>
      </c>
      <c r="G202" s="238" t="s">
        <v>296</v>
      </c>
      <c r="H202" s="239">
        <v>0.40300000000000002</v>
      </c>
      <c r="I202" s="240"/>
      <c r="J202" s="241">
        <f>ROUND(I202*H202,2)</f>
        <v>0</v>
      </c>
      <c r="K202" s="237" t="s">
        <v>146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147</v>
      </c>
      <c r="AT202" s="24" t="s">
        <v>142</v>
      </c>
      <c r="AU202" s="24" t="s">
        <v>79</v>
      </c>
      <c r="AY202" s="24" t="s">
        <v>140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147</v>
      </c>
      <c r="BM202" s="24" t="s">
        <v>974</v>
      </c>
    </row>
    <row r="203" s="12" customFormat="1">
      <c r="B203" s="247"/>
      <c r="C203" s="248"/>
      <c r="D203" s="249" t="s">
        <v>149</v>
      </c>
      <c r="E203" s="250" t="s">
        <v>21</v>
      </c>
      <c r="F203" s="251" t="s">
        <v>975</v>
      </c>
      <c r="G203" s="248"/>
      <c r="H203" s="252">
        <v>0.40300000000000002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149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140</v>
      </c>
    </row>
    <row r="204" s="1" customFormat="1" ht="38.25" customHeight="1">
      <c r="B204" s="46"/>
      <c r="C204" s="235" t="s">
        <v>368</v>
      </c>
      <c r="D204" s="235" t="s">
        <v>142</v>
      </c>
      <c r="E204" s="236" t="s">
        <v>807</v>
      </c>
      <c r="F204" s="237" t="s">
        <v>976</v>
      </c>
      <c r="G204" s="238" t="s">
        <v>296</v>
      </c>
      <c r="H204" s="239">
        <v>13.702</v>
      </c>
      <c r="I204" s="240"/>
      <c r="J204" s="241">
        <f>ROUND(I204*H204,2)</f>
        <v>0</v>
      </c>
      <c r="K204" s="237" t="s">
        <v>146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147</v>
      </c>
      <c r="AT204" s="24" t="s">
        <v>142</v>
      </c>
      <c r="AU204" s="24" t="s">
        <v>79</v>
      </c>
      <c r="AY204" s="24" t="s">
        <v>140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147</v>
      </c>
      <c r="BM204" s="24" t="s">
        <v>977</v>
      </c>
    </row>
    <row r="205" s="12" customFormat="1">
      <c r="B205" s="247"/>
      <c r="C205" s="248"/>
      <c r="D205" s="249" t="s">
        <v>149</v>
      </c>
      <c r="E205" s="250" t="s">
        <v>21</v>
      </c>
      <c r="F205" s="251" t="s">
        <v>978</v>
      </c>
      <c r="G205" s="248"/>
      <c r="H205" s="252">
        <v>13.702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149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140</v>
      </c>
    </row>
    <row r="206" s="1" customFormat="1" ht="16.5" customHeight="1">
      <c r="B206" s="46"/>
      <c r="C206" s="235" t="s">
        <v>373</v>
      </c>
      <c r="D206" s="235" t="s">
        <v>142</v>
      </c>
      <c r="E206" s="236" t="s">
        <v>979</v>
      </c>
      <c r="F206" s="237" t="s">
        <v>980</v>
      </c>
      <c r="G206" s="238" t="s">
        <v>296</v>
      </c>
      <c r="H206" s="239">
        <v>447.88099999999997</v>
      </c>
      <c r="I206" s="240"/>
      <c r="J206" s="241">
        <f>ROUND(I206*H206,2)</f>
        <v>0</v>
      </c>
      <c r="K206" s="237" t="s">
        <v>146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147</v>
      </c>
      <c r="AT206" s="24" t="s">
        <v>142</v>
      </c>
      <c r="AU206" s="24" t="s">
        <v>79</v>
      </c>
      <c r="AY206" s="24" t="s">
        <v>140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147</v>
      </c>
      <c r="BM206" s="24" t="s">
        <v>981</v>
      </c>
    </row>
    <row r="207" s="12" customFormat="1">
      <c r="B207" s="247"/>
      <c r="C207" s="248"/>
      <c r="D207" s="249" t="s">
        <v>149</v>
      </c>
      <c r="E207" s="250" t="s">
        <v>21</v>
      </c>
      <c r="F207" s="251" t="s">
        <v>982</v>
      </c>
      <c r="G207" s="248"/>
      <c r="H207" s="252">
        <v>387.88099999999997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149</v>
      </c>
      <c r="AU207" s="258" t="s">
        <v>79</v>
      </c>
      <c r="AV207" s="12" t="s">
        <v>79</v>
      </c>
      <c r="AW207" s="12" t="s">
        <v>33</v>
      </c>
      <c r="AX207" s="12" t="s">
        <v>69</v>
      </c>
      <c r="AY207" s="258" t="s">
        <v>140</v>
      </c>
    </row>
    <row r="208" s="12" customFormat="1">
      <c r="B208" s="247"/>
      <c r="C208" s="248"/>
      <c r="D208" s="249" t="s">
        <v>149</v>
      </c>
      <c r="E208" s="250" t="s">
        <v>21</v>
      </c>
      <c r="F208" s="251" t="s">
        <v>965</v>
      </c>
      <c r="G208" s="248"/>
      <c r="H208" s="252">
        <v>60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149</v>
      </c>
      <c r="AU208" s="258" t="s">
        <v>79</v>
      </c>
      <c r="AV208" s="12" t="s">
        <v>79</v>
      </c>
      <c r="AW208" s="12" t="s">
        <v>33</v>
      </c>
      <c r="AX208" s="12" t="s">
        <v>69</v>
      </c>
      <c r="AY208" s="258" t="s">
        <v>140</v>
      </c>
    </row>
    <row r="209" s="14" customFormat="1">
      <c r="B209" s="270"/>
      <c r="C209" s="271"/>
      <c r="D209" s="249" t="s">
        <v>149</v>
      </c>
      <c r="E209" s="272" t="s">
        <v>21</v>
      </c>
      <c r="F209" s="273" t="s">
        <v>189</v>
      </c>
      <c r="G209" s="271"/>
      <c r="H209" s="274">
        <v>447.88099999999997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AT209" s="280" t="s">
        <v>149</v>
      </c>
      <c r="AU209" s="280" t="s">
        <v>79</v>
      </c>
      <c r="AV209" s="14" t="s">
        <v>147</v>
      </c>
      <c r="AW209" s="14" t="s">
        <v>33</v>
      </c>
      <c r="AX209" s="14" t="s">
        <v>76</v>
      </c>
      <c r="AY209" s="280" t="s">
        <v>140</v>
      </c>
    </row>
    <row r="210" s="11" customFormat="1" ht="29.88" customHeight="1">
      <c r="B210" s="219"/>
      <c r="C210" s="220"/>
      <c r="D210" s="221" t="s">
        <v>68</v>
      </c>
      <c r="E210" s="233" t="s">
        <v>817</v>
      </c>
      <c r="F210" s="233" t="s">
        <v>818</v>
      </c>
      <c r="G210" s="220"/>
      <c r="H210" s="220"/>
      <c r="I210" s="223"/>
      <c r="J210" s="234">
        <f>BK210</f>
        <v>0</v>
      </c>
      <c r="K210" s="220"/>
      <c r="L210" s="225"/>
      <c r="M210" s="226"/>
      <c r="N210" s="227"/>
      <c r="O210" s="227"/>
      <c r="P210" s="228">
        <f>P211</f>
        <v>0</v>
      </c>
      <c r="Q210" s="227"/>
      <c r="R210" s="228">
        <f>R211</f>
        <v>0</v>
      </c>
      <c r="S210" s="227"/>
      <c r="T210" s="229">
        <f>T211</f>
        <v>0</v>
      </c>
      <c r="AR210" s="230" t="s">
        <v>76</v>
      </c>
      <c r="AT210" s="231" t="s">
        <v>68</v>
      </c>
      <c r="AU210" s="231" t="s">
        <v>76</v>
      </c>
      <c r="AY210" s="230" t="s">
        <v>140</v>
      </c>
      <c r="BK210" s="232">
        <f>BK211</f>
        <v>0</v>
      </c>
    </row>
    <row r="211" s="1" customFormat="1" ht="25.5" customHeight="1">
      <c r="B211" s="46"/>
      <c r="C211" s="235" t="s">
        <v>379</v>
      </c>
      <c r="D211" s="235" t="s">
        <v>142</v>
      </c>
      <c r="E211" s="236" t="s">
        <v>983</v>
      </c>
      <c r="F211" s="237" t="s">
        <v>984</v>
      </c>
      <c r="G211" s="238" t="s">
        <v>296</v>
      </c>
      <c r="H211" s="239">
        <v>1059.435</v>
      </c>
      <c r="I211" s="240"/>
      <c r="J211" s="241">
        <f>ROUND(I211*H211,2)</f>
        <v>0</v>
      </c>
      <c r="K211" s="237" t="s">
        <v>146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147</v>
      </c>
      <c r="AT211" s="24" t="s">
        <v>142</v>
      </c>
      <c r="AU211" s="24" t="s">
        <v>79</v>
      </c>
      <c r="AY211" s="24" t="s">
        <v>140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147</v>
      </c>
      <c r="BM211" s="24" t="s">
        <v>985</v>
      </c>
    </row>
    <row r="212" s="11" customFormat="1" ht="37.44" customHeight="1">
      <c r="B212" s="219"/>
      <c r="C212" s="220"/>
      <c r="D212" s="221" t="s">
        <v>68</v>
      </c>
      <c r="E212" s="222" t="s">
        <v>986</v>
      </c>
      <c r="F212" s="222" t="s">
        <v>987</v>
      </c>
      <c r="G212" s="220"/>
      <c r="H212" s="220"/>
      <c r="I212" s="223"/>
      <c r="J212" s="224">
        <f>BK212</f>
        <v>0</v>
      </c>
      <c r="K212" s="220"/>
      <c r="L212" s="225"/>
      <c r="M212" s="226"/>
      <c r="N212" s="227"/>
      <c r="O212" s="227"/>
      <c r="P212" s="228">
        <f>P213+P216+P219+P228</f>
        <v>0</v>
      </c>
      <c r="Q212" s="227"/>
      <c r="R212" s="228">
        <f>R213+R216+R219+R228</f>
        <v>3.5302799999999994</v>
      </c>
      <c r="S212" s="227"/>
      <c r="T212" s="229">
        <f>T213+T216+T219+T228</f>
        <v>0.40272000000000002</v>
      </c>
      <c r="AR212" s="230" t="s">
        <v>79</v>
      </c>
      <c r="AT212" s="231" t="s">
        <v>68</v>
      </c>
      <c r="AU212" s="231" t="s">
        <v>69</v>
      </c>
      <c r="AY212" s="230" t="s">
        <v>140</v>
      </c>
      <c r="BK212" s="232">
        <f>BK213+BK216+BK219+BK228</f>
        <v>0</v>
      </c>
    </row>
    <row r="213" s="11" customFormat="1" ht="19.92" customHeight="1">
      <c r="B213" s="219"/>
      <c r="C213" s="220"/>
      <c r="D213" s="221" t="s">
        <v>68</v>
      </c>
      <c r="E213" s="233" t="s">
        <v>988</v>
      </c>
      <c r="F213" s="233" t="s">
        <v>989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SUM(P214:P215)</f>
        <v>0</v>
      </c>
      <c r="Q213" s="227"/>
      <c r="R213" s="228">
        <f>SUM(R214:R215)</f>
        <v>0.27690000000000004</v>
      </c>
      <c r="S213" s="227"/>
      <c r="T213" s="229">
        <f>SUM(T214:T215)</f>
        <v>0</v>
      </c>
      <c r="AR213" s="230" t="s">
        <v>79</v>
      </c>
      <c r="AT213" s="231" t="s">
        <v>68</v>
      </c>
      <c r="AU213" s="231" t="s">
        <v>76</v>
      </c>
      <c r="AY213" s="230" t="s">
        <v>140</v>
      </c>
      <c r="BK213" s="232">
        <f>SUM(BK214:BK215)</f>
        <v>0</v>
      </c>
    </row>
    <row r="214" s="1" customFormat="1" ht="25.5" customHeight="1">
      <c r="B214" s="46"/>
      <c r="C214" s="235" t="s">
        <v>384</v>
      </c>
      <c r="D214" s="235" t="s">
        <v>142</v>
      </c>
      <c r="E214" s="236" t="s">
        <v>990</v>
      </c>
      <c r="F214" s="237" t="s">
        <v>991</v>
      </c>
      <c r="G214" s="238" t="s">
        <v>145</v>
      </c>
      <c r="H214" s="239">
        <v>390</v>
      </c>
      <c r="I214" s="240"/>
      <c r="J214" s="241">
        <f>ROUND(I214*H214,2)</f>
        <v>0</v>
      </c>
      <c r="K214" s="237" t="s">
        <v>146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0.00071000000000000002</v>
      </c>
      <c r="R214" s="244">
        <f>Q214*H214</f>
        <v>0.27690000000000004</v>
      </c>
      <c r="S214" s="244">
        <v>0</v>
      </c>
      <c r="T214" s="245">
        <f>S214*H214</f>
        <v>0</v>
      </c>
      <c r="AR214" s="24" t="s">
        <v>221</v>
      </c>
      <c r="AT214" s="24" t="s">
        <v>142</v>
      </c>
      <c r="AU214" s="24" t="s">
        <v>79</v>
      </c>
      <c r="AY214" s="24" t="s">
        <v>140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221</v>
      </c>
      <c r="BM214" s="24" t="s">
        <v>992</v>
      </c>
    </row>
    <row r="215" s="12" customFormat="1">
      <c r="B215" s="247"/>
      <c r="C215" s="248"/>
      <c r="D215" s="249" t="s">
        <v>149</v>
      </c>
      <c r="E215" s="250" t="s">
        <v>21</v>
      </c>
      <c r="F215" s="251" t="s">
        <v>993</v>
      </c>
      <c r="G215" s="248"/>
      <c r="H215" s="252">
        <v>390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149</v>
      </c>
      <c r="AU215" s="258" t="s">
        <v>79</v>
      </c>
      <c r="AV215" s="12" t="s">
        <v>79</v>
      </c>
      <c r="AW215" s="12" t="s">
        <v>33</v>
      </c>
      <c r="AX215" s="12" t="s">
        <v>76</v>
      </c>
      <c r="AY215" s="258" t="s">
        <v>140</v>
      </c>
    </row>
    <row r="216" s="11" customFormat="1" ht="29.88" customHeight="1">
      <c r="B216" s="219"/>
      <c r="C216" s="220"/>
      <c r="D216" s="221" t="s">
        <v>68</v>
      </c>
      <c r="E216" s="233" t="s">
        <v>994</v>
      </c>
      <c r="F216" s="233" t="s">
        <v>995</v>
      </c>
      <c r="G216" s="220"/>
      <c r="H216" s="220"/>
      <c r="I216" s="223"/>
      <c r="J216" s="234">
        <f>BK216</f>
        <v>0</v>
      </c>
      <c r="K216" s="220"/>
      <c r="L216" s="225"/>
      <c r="M216" s="226"/>
      <c r="N216" s="227"/>
      <c r="O216" s="227"/>
      <c r="P216" s="228">
        <f>SUM(P217:P218)</f>
        <v>0</v>
      </c>
      <c r="Q216" s="227"/>
      <c r="R216" s="228">
        <f>SUM(R217:R218)</f>
        <v>0.024</v>
      </c>
      <c r="S216" s="227"/>
      <c r="T216" s="229">
        <f>SUM(T217:T218)</f>
        <v>0.40272000000000002</v>
      </c>
      <c r="AR216" s="230" t="s">
        <v>79</v>
      </c>
      <c r="AT216" s="231" t="s">
        <v>68</v>
      </c>
      <c r="AU216" s="231" t="s">
        <v>76</v>
      </c>
      <c r="AY216" s="230" t="s">
        <v>140</v>
      </c>
      <c r="BK216" s="232">
        <f>SUM(BK217:BK218)</f>
        <v>0</v>
      </c>
    </row>
    <row r="217" s="1" customFormat="1" ht="16.5" customHeight="1">
      <c r="B217" s="46"/>
      <c r="C217" s="235" t="s">
        <v>389</v>
      </c>
      <c r="D217" s="235" t="s">
        <v>142</v>
      </c>
      <c r="E217" s="236" t="s">
        <v>996</v>
      </c>
      <c r="F217" s="237" t="s">
        <v>997</v>
      </c>
      <c r="G217" s="238" t="s">
        <v>440</v>
      </c>
      <c r="H217" s="239">
        <v>16</v>
      </c>
      <c r="I217" s="240"/>
      <c r="J217" s="241">
        <f>ROUND(I217*H217,2)</f>
        <v>0</v>
      </c>
      <c r="K217" s="237" t="s">
        <v>146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0.0015</v>
      </c>
      <c r="R217" s="244">
        <f>Q217*H217</f>
        <v>0.024</v>
      </c>
      <c r="S217" s="244">
        <v>0</v>
      </c>
      <c r="T217" s="245">
        <f>S217*H217</f>
        <v>0</v>
      </c>
      <c r="AR217" s="24" t="s">
        <v>221</v>
      </c>
      <c r="AT217" s="24" t="s">
        <v>142</v>
      </c>
      <c r="AU217" s="24" t="s">
        <v>79</v>
      </c>
      <c r="AY217" s="24" t="s">
        <v>140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221</v>
      </c>
      <c r="BM217" s="24" t="s">
        <v>998</v>
      </c>
    </row>
    <row r="218" s="1" customFormat="1" ht="16.5" customHeight="1">
      <c r="B218" s="46"/>
      <c r="C218" s="235" t="s">
        <v>393</v>
      </c>
      <c r="D218" s="235" t="s">
        <v>142</v>
      </c>
      <c r="E218" s="236" t="s">
        <v>999</v>
      </c>
      <c r="F218" s="237" t="s">
        <v>1000</v>
      </c>
      <c r="G218" s="238" t="s">
        <v>440</v>
      </c>
      <c r="H218" s="239">
        <v>16</v>
      </c>
      <c r="I218" s="240"/>
      <c r="J218" s="241">
        <f>ROUND(I218*H218,2)</f>
        <v>0</v>
      </c>
      <c r="K218" s="237" t="s">
        <v>146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0.025170000000000001</v>
      </c>
      <c r="T218" s="245">
        <f>S218*H218</f>
        <v>0.40272000000000002</v>
      </c>
      <c r="AR218" s="24" t="s">
        <v>221</v>
      </c>
      <c r="AT218" s="24" t="s">
        <v>142</v>
      </c>
      <c r="AU218" s="24" t="s">
        <v>79</v>
      </c>
      <c r="AY218" s="24" t="s">
        <v>140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221</v>
      </c>
      <c r="BM218" s="24" t="s">
        <v>1001</v>
      </c>
    </row>
    <row r="219" s="11" customFormat="1" ht="29.88" customHeight="1">
      <c r="B219" s="219"/>
      <c r="C219" s="220"/>
      <c r="D219" s="221" t="s">
        <v>68</v>
      </c>
      <c r="E219" s="233" t="s">
        <v>1002</v>
      </c>
      <c r="F219" s="233" t="s">
        <v>1003</v>
      </c>
      <c r="G219" s="220"/>
      <c r="H219" s="220"/>
      <c r="I219" s="223"/>
      <c r="J219" s="234">
        <f>BK219</f>
        <v>0</v>
      </c>
      <c r="K219" s="220"/>
      <c r="L219" s="225"/>
      <c r="M219" s="226"/>
      <c r="N219" s="227"/>
      <c r="O219" s="227"/>
      <c r="P219" s="228">
        <f>SUM(P220:P227)</f>
        <v>0</v>
      </c>
      <c r="Q219" s="227"/>
      <c r="R219" s="228">
        <f>SUM(R220:R227)</f>
        <v>0</v>
      </c>
      <c r="S219" s="227"/>
      <c r="T219" s="229">
        <f>SUM(T220:T227)</f>
        <v>0</v>
      </c>
      <c r="AR219" s="230" t="s">
        <v>79</v>
      </c>
      <c r="AT219" s="231" t="s">
        <v>68</v>
      </c>
      <c r="AU219" s="231" t="s">
        <v>76</v>
      </c>
      <c r="AY219" s="230" t="s">
        <v>140</v>
      </c>
      <c r="BK219" s="232">
        <f>SUM(BK220:BK227)</f>
        <v>0</v>
      </c>
    </row>
    <row r="220" s="1" customFormat="1" ht="16.5" customHeight="1">
      <c r="B220" s="46"/>
      <c r="C220" s="235" t="s">
        <v>397</v>
      </c>
      <c r="D220" s="235" t="s">
        <v>142</v>
      </c>
      <c r="E220" s="236" t="s">
        <v>1004</v>
      </c>
      <c r="F220" s="237" t="s">
        <v>1005</v>
      </c>
      <c r="G220" s="238" t="s">
        <v>440</v>
      </c>
      <c r="H220" s="239">
        <v>630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221</v>
      </c>
      <c r="AT220" s="24" t="s">
        <v>142</v>
      </c>
      <c r="AU220" s="24" t="s">
        <v>79</v>
      </c>
      <c r="AY220" s="24" t="s">
        <v>140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221</v>
      </c>
      <c r="BM220" s="24" t="s">
        <v>1006</v>
      </c>
    </row>
    <row r="221" s="12" customFormat="1">
      <c r="B221" s="247"/>
      <c r="C221" s="248"/>
      <c r="D221" s="249" t="s">
        <v>149</v>
      </c>
      <c r="E221" s="250" t="s">
        <v>21</v>
      </c>
      <c r="F221" s="251" t="s">
        <v>1007</v>
      </c>
      <c r="G221" s="248"/>
      <c r="H221" s="252">
        <v>630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149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140</v>
      </c>
    </row>
    <row r="222" s="1" customFormat="1" ht="16.5" customHeight="1">
      <c r="B222" s="46"/>
      <c r="C222" s="235" t="s">
        <v>403</v>
      </c>
      <c r="D222" s="235" t="s">
        <v>142</v>
      </c>
      <c r="E222" s="236" t="s">
        <v>1008</v>
      </c>
      <c r="F222" s="237" t="s">
        <v>1009</v>
      </c>
      <c r="G222" s="238" t="s">
        <v>440</v>
      </c>
      <c r="H222" s="239">
        <v>6300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221</v>
      </c>
      <c r="AT222" s="24" t="s">
        <v>142</v>
      </c>
      <c r="AU222" s="24" t="s">
        <v>79</v>
      </c>
      <c r="AY222" s="24" t="s">
        <v>140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221</v>
      </c>
      <c r="BM222" s="24" t="s">
        <v>1010</v>
      </c>
    </row>
    <row r="223" s="12" customFormat="1">
      <c r="B223" s="247"/>
      <c r="C223" s="248"/>
      <c r="D223" s="249" t="s">
        <v>149</v>
      </c>
      <c r="E223" s="250" t="s">
        <v>21</v>
      </c>
      <c r="F223" s="251" t="s">
        <v>1011</v>
      </c>
      <c r="G223" s="248"/>
      <c r="H223" s="252">
        <v>6300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149</v>
      </c>
      <c r="AU223" s="258" t="s">
        <v>79</v>
      </c>
      <c r="AV223" s="12" t="s">
        <v>79</v>
      </c>
      <c r="AW223" s="12" t="s">
        <v>33</v>
      </c>
      <c r="AX223" s="12" t="s">
        <v>76</v>
      </c>
      <c r="AY223" s="258" t="s">
        <v>140</v>
      </c>
    </row>
    <row r="224" s="1" customFormat="1" ht="16.5" customHeight="1">
      <c r="B224" s="46"/>
      <c r="C224" s="235" t="s">
        <v>408</v>
      </c>
      <c r="D224" s="235" t="s">
        <v>142</v>
      </c>
      <c r="E224" s="236" t="s">
        <v>1012</v>
      </c>
      <c r="F224" s="237" t="s">
        <v>1013</v>
      </c>
      <c r="G224" s="238" t="s">
        <v>440</v>
      </c>
      <c r="H224" s="239">
        <v>54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221</v>
      </c>
      <c r="AT224" s="24" t="s">
        <v>142</v>
      </c>
      <c r="AU224" s="24" t="s">
        <v>79</v>
      </c>
      <c r="AY224" s="24" t="s">
        <v>140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221</v>
      </c>
      <c r="BM224" s="24" t="s">
        <v>1014</v>
      </c>
    </row>
    <row r="225" s="12" customFormat="1">
      <c r="B225" s="247"/>
      <c r="C225" s="248"/>
      <c r="D225" s="249" t="s">
        <v>149</v>
      </c>
      <c r="E225" s="250" t="s">
        <v>21</v>
      </c>
      <c r="F225" s="251" t="s">
        <v>1015</v>
      </c>
      <c r="G225" s="248"/>
      <c r="H225" s="252">
        <v>54</v>
      </c>
      <c r="I225" s="253"/>
      <c r="J225" s="248"/>
      <c r="K225" s="248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149</v>
      </c>
      <c r="AU225" s="258" t="s">
        <v>79</v>
      </c>
      <c r="AV225" s="12" t="s">
        <v>79</v>
      </c>
      <c r="AW225" s="12" t="s">
        <v>33</v>
      </c>
      <c r="AX225" s="12" t="s">
        <v>76</v>
      </c>
      <c r="AY225" s="258" t="s">
        <v>140</v>
      </c>
    </row>
    <row r="226" s="1" customFormat="1" ht="16.5" customHeight="1">
      <c r="B226" s="46"/>
      <c r="C226" s="235" t="s">
        <v>414</v>
      </c>
      <c r="D226" s="235" t="s">
        <v>142</v>
      </c>
      <c r="E226" s="236" t="s">
        <v>1016</v>
      </c>
      <c r="F226" s="237" t="s">
        <v>1017</v>
      </c>
      <c r="G226" s="238" t="s">
        <v>440</v>
      </c>
      <c r="H226" s="239">
        <v>720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221</v>
      </c>
      <c r="AT226" s="24" t="s">
        <v>142</v>
      </c>
      <c r="AU226" s="24" t="s">
        <v>79</v>
      </c>
      <c r="AY226" s="24" t="s">
        <v>140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221</v>
      </c>
      <c r="BM226" s="24" t="s">
        <v>1018</v>
      </c>
    </row>
    <row r="227" s="12" customFormat="1">
      <c r="B227" s="247"/>
      <c r="C227" s="248"/>
      <c r="D227" s="249" t="s">
        <v>149</v>
      </c>
      <c r="E227" s="250" t="s">
        <v>21</v>
      </c>
      <c r="F227" s="251" t="s">
        <v>1019</v>
      </c>
      <c r="G227" s="248"/>
      <c r="H227" s="252">
        <v>720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149</v>
      </c>
      <c r="AU227" s="258" t="s">
        <v>79</v>
      </c>
      <c r="AV227" s="12" t="s">
        <v>79</v>
      </c>
      <c r="AW227" s="12" t="s">
        <v>33</v>
      </c>
      <c r="AX227" s="12" t="s">
        <v>76</v>
      </c>
      <c r="AY227" s="258" t="s">
        <v>140</v>
      </c>
    </row>
    <row r="228" s="11" customFormat="1" ht="29.88" customHeight="1">
      <c r="B228" s="219"/>
      <c r="C228" s="220"/>
      <c r="D228" s="221" t="s">
        <v>68</v>
      </c>
      <c r="E228" s="233" t="s">
        <v>1020</v>
      </c>
      <c r="F228" s="233" t="s">
        <v>1021</v>
      </c>
      <c r="G228" s="220"/>
      <c r="H228" s="220"/>
      <c r="I228" s="223"/>
      <c r="J228" s="234">
        <f>BK228</f>
        <v>0</v>
      </c>
      <c r="K228" s="220"/>
      <c r="L228" s="225"/>
      <c r="M228" s="226"/>
      <c r="N228" s="227"/>
      <c r="O228" s="227"/>
      <c r="P228" s="228">
        <f>SUM(P229:P231)</f>
        <v>0</v>
      </c>
      <c r="Q228" s="227"/>
      <c r="R228" s="228">
        <f>SUM(R229:R231)</f>
        <v>3.2293799999999995</v>
      </c>
      <c r="S228" s="227"/>
      <c r="T228" s="229">
        <f>SUM(T229:T231)</f>
        <v>0</v>
      </c>
      <c r="AR228" s="230" t="s">
        <v>79</v>
      </c>
      <c r="AT228" s="231" t="s">
        <v>68</v>
      </c>
      <c r="AU228" s="231" t="s">
        <v>76</v>
      </c>
      <c r="AY228" s="230" t="s">
        <v>140</v>
      </c>
      <c r="BK228" s="232">
        <f>SUM(BK229:BK231)</f>
        <v>0</v>
      </c>
    </row>
    <row r="229" s="1" customFormat="1" ht="38.25" customHeight="1">
      <c r="B229" s="46"/>
      <c r="C229" s="235" t="s">
        <v>421</v>
      </c>
      <c r="D229" s="235" t="s">
        <v>142</v>
      </c>
      <c r="E229" s="236" t="s">
        <v>1022</v>
      </c>
      <c r="F229" s="237" t="s">
        <v>1023</v>
      </c>
      <c r="G229" s="238" t="s">
        <v>145</v>
      </c>
      <c r="H229" s="239">
        <v>73.394999999999996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0.043999999999999997</v>
      </c>
      <c r="R229" s="244">
        <f>Q229*H229</f>
        <v>3.2293799999999995</v>
      </c>
      <c r="S229" s="244">
        <v>0</v>
      </c>
      <c r="T229" s="245">
        <f>S229*H229</f>
        <v>0</v>
      </c>
      <c r="AR229" s="24" t="s">
        <v>221</v>
      </c>
      <c r="AT229" s="24" t="s">
        <v>142</v>
      </c>
      <c r="AU229" s="24" t="s">
        <v>79</v>
      </c>
      <c r="AY229" s="24" t="s">
        <v>140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221</v>
      </c>
      <c r="BM229" s="24" t="s">
        <v>1024</v>
      </c>
    </row>
    <row r="230" s="12" customFormat="1">
      <c r="B230" s="247"/>
      <c r="C230" s="248"/>
      <c r="D230" s="249" t="s">
        <v>149</v>
      </c>
      <c r="E230" s="250" t="s">
        <v>21</v>
      </c>
      <c r="F230" s="251" t="s">
        <v>1025</v>
      </c>
      <c r="G230" s="248"/>
      <c r="H230" s="252">
        <v>73.394999999999996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149</v>
      </c>
      <c r="AU230" s="258" t="s">
        <v>79</v>
      </c>
      <c r="AV230" s="12" t="s">
        <v>79</v>
      </c>
      <c r="AW230" s="12" t="s">
        <v>33</v>
      </c>
      <c r="AX230" s="12" t="s">
        <v>76</v>
      </c>
      <c r="AY230" s="258" t="s">
        <v>140</v>
      </c>
    </row>
    <row r="231" s="1" customFormat="1" ht="16.5" customHeight="1">
      <c r="B231" s="46"/>
      <c r="C231" s="281" t="s">
        <v>426</v>
      </c>
      <c r="D231" s="281" t="s">
        <v>293</v>
      </c>
      <c r="E231" s="282" t="s">
        <v>1026</v>
      </c>
      <c r="F231" s="283" t="s">
        <v>1027</v>
      </c>
      <c r="G231" s="284" t="s">
        <v>145</v>
      </c>
      <c r="H231" s="285">
        <v>73.394999999999996</v>
      </c>
      <c r="I231" s="286"/>
      <c r="J231" s="287">
        <f>ROUND(I231*H231,2)</f>
        <v>0</v>
      </c>
      <c r="K231" s="283" t="s">
        <v>21</v>
      </c>
      <c r="L231" s="288"/>
      <c r="M231" s="289" t="s">
        <v>21</v>
      </c>
      <c r="N231" s="296" t="s">
        <v>40</v>
      </c>
      <c r="O231" s="297"/>
      <c r="P231" s="298">
        <f>O231*H231</f>
        <v>0</v>
      </c>
      <c r="Q231" s="298">
        <v>0</v>
      </c>
      <c r="R231" s="298">
        <f>Q231*H231</f>
        <v>0</v>
      </c>
      <c r="S231" s="298">
        <v>0</v>
      </c>
      <c r="T231" s="299">
        <f>S231*H231</f>
        <v>0</v>
      </c>
      <c r="AR231" s="24" t="s">
        <v>287</v>
      </c>
      <c r="AT231" s="24" t="s">
        <v>293</v>
      </c>
      <c r="AU231" s="24" t="s">
        <v>79</v>
      </c>
      <c r="AY231" s="24" t="s">
        <v>140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221</v>
      </c>
      <c r="BM231" s="24" t="s">
        <v>1028</v>
      </c>
    </row>
    <row r="232" s="1" customFormat="1" ht="6.96" customHeight="1">
      <c r="B232" s="67"/>
      <c r="C232" s="68"/>
      <c r="D232" s="68"/>
      <c r="E232" s="68"/>
      <c r="F232" s="68"/>
      <c r="G232" s="68"/>
      <c r="H232" s="68"/>
      <c r="I232" s="178"/>
      <c r="J232" s="68"/>
      <c r="K232" s="68"/>
      <c r="L232" s="72"/>
    </row>
  </sheetData>
  <sheetProtection sheet="1" autoFilter="0" formatColumns="0" formatRows="0" objects="1" scenarios="1" spinCount="100000" saltValue="GS17RNvLprPmWdi23QHoaD2M7okivyufuC8mTv2Uhz/w07O02IKykBwZdIURb8N8EcCw277EvT8xzJysy5RTxg==" hashValue="N6oy6wOl59IP/3XkE2S71ZrndIU6HI6EX6g9jukYYToolWTU8KoG2SbQDZ8cDA9n3YxPUyroYO7LsT2ybOHUFw==" algorithmName="SHA-512" password="CC35"/>
  <autoFilter ref="C94:K23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3:H83"/>
    <mergeCell ref="E85:H85"/>
    <mergeCell ref="E87:H87"/>
    <mergeCell ref="G1:H1"/>
    <mergeCell ref="L2:V2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100</v>
      </c>
      <c r="G1" s="151" t="s">
        <v>101</v>
      </c>
      <c r="H1" s="151"/>
      <c r="I1" s="152"/>
      <c r="J1" s="151" t="s">
        <v>102</v>
      </c>
      <c r="K1" s="150" t="s">
        <v>103</v>
      </c>
      <c r="L1" s="151" t="s">
        <v>104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91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ht="36.96" customHeight="1">
      <c r="B4" s="28"/>
      <c r="C4" s="29"/>
      <c r="D4" s="30" t="s">
        <v>105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Nuselská, Praha 4, č.akce 999055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106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1029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108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1029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13.6.2017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="1" customFormat="1" ht="14.4" customHeight="1">
      <c r="B32" s="46"/>
      <c r="C32" s="47"/>
      <c r="D32" s="55" t="s">
        <v>39</v>
      </c>
      <c r="E32" s="55" t="s">
        <v>40</v>
      </c>
      <c r="F32" s="169">
        <f>ROUND(SUM(BE87:BE146), 2)</f>
        <v>0</v>
      </c>
      <c r="G32" s="47"/>
      <c r="H32" s="47"/>
      <c r="I32" s="170">
        <v>0.20999999999999999</v>
      </c>
      <c r="J32" s="169">
        <f>ROUND(ROUND((SUM(BE87:BE146)), 2)*I32, 2)</f>
        <v>0</v>
      </c>
      <c r="K32" s="51"/>
    </row>
    <row r="33" s="1" customFormat="1" ht="14.4" customHeight="1">
      <c r="B33" s="46"/>
      <c r="C33" s="47"/>
      <c r="D33" s="47"/>
      <c r="E33" s="55" t="s">
        <v>41</v>
      </c>
      <c r="F33" s="169">
        <f>ROUND(SUM(BF87:BF146), 2)</f>
        <v>0</v>
      </c>
      <c r="G33" s="47"/>
      <c r="H33" s="47"/>
      <c r="I33" s="170">
        <v>0.14999999999999999</v>
      </c>
      <c r="J33" s="169">
        <f>ROUND(ROUND((SUM(BF87:BF146)),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42</v>
      </c>
      <c r="F34" s="169">
        <f>ROUND(SUM(BG87:BG146),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43</v>
      </c>
      <c r="F35" s="169">
        <f>ROUND(SUM(BH87:BH146),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44</v>
      </c>
      <c r="F36" s="169">
        <f>ROUND(SUM(BI87:BI146),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109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Nuselská, Praha 4, č.akce 999055</v>
      </c>
      <c r="F47" s="40"/>
      <c r="G47" s="40"/>
      <c r="H47" s="40"/>
      <c r="I47" s="156"/>
      <c r="J47" s="47"/>
      <c r="K47" s="51"/>
    </row>
    <row r="48">
      <c r="B48" s="28"/>
      <c r="C48" s="40" t="s">
        <v>106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1029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108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 xml:space="preserve">SO 801 - SO 801 - Vegetační úpravy  - 3.etapa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13.6.2017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110</v>
      </c>
      <c r="D58" s="171"/>
      <c r="E58" s="171"/>
      <c r="F58" s="171"/>
      <c r="G58" s="171"/>
      <c r="H58" s="171"/>
      <c r="I58" s="185"/>
      <c r="J58" s="186" t="s">
        <v>111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112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113</v>
      </c>
    </row>
    <row r="61" s="8" customFormat="1" ht="24.96" customHeight="1">
      <c r="B61" s="189"/>
      <c r="C61" s="190"/>
      <c r="D61" s="191" t="s">
        <v>114</v>
      </c>
      <c r="E61" s="192"/>
      <c r="F61" s="192"/>
      <c r="G61" s="192"/>
      <c r="H61" s="192"/>
      <c r="I61" s="193"/>
      <c r="J61" s="194">
        <f>J88</f>
        <v>0</v>
      </c>
      <c r="K61" s="195"/>
    </row>
    <row r="62" s="9" customFormat="1" ht="19.92" customHeight="1">
      <c r="B62" s="196"/>
      <c r="C62" s="197"/>
      <c r="D62" s="198" t="s">
        <v>115</v>
      </c>
      <c r="E62" s="199"/>
      <c r="F62" s="199"/>
      <c r="G62" s="199"/>
      <c r="H62" s="199"/>
      <c r="I62" s="200"/>
      <c r="J62" s="201">
        <f>J89</f>
        <v>0</v>
      </c>
      <c r="K62" s="202"/>
    </row>
    <row r="63" s="9" customFormat="1" ht="19.92" customHeight="1">
      <c r="B63" s="196"/>
      <c r="C63" s="197"/>
      <c r="D63" s="198" t="s">
        <v>1030</v>
      </c>
      <c r="E63" s="199"/>
      <c r="F63" s="199"/>
      <c r="G63" s="199"/>
      <c r="H63" s="199"/>
      <c r="I63" s="200"/>
      <c r="J63" s="201">
        <f>J136</f>
        <v>0</v>
      </c>
      <c r="K63" s="202"/>
    </row>
    <row r="64" s="9" customFormat="1" ht="19.92" customHeight="1">
      <c r="B64" s="196"/>
      <c r="C64" s="197"/>
      <c r="D64" s="198" t="s">
        <v>118</v>
      </c>
      <c r="E64" s="199"/>
      <c r="F64" s="199"/>
      <c r="G64" s="199"/>
      <c r="H64" s="199"/>
      <c r="I64" s="200"/>
      <c r="J64" s="201">
        <f>J140</f>
        <v>0</v>
      </c>
      <c r="K64" s="202"/>
    </row>
    <row r="65" s="9" customFormat="1" ht="19.92" customHeight="1">
      <c r="B65" s="196"/>
      <c r="C65" s="197"/>
      <c r="D65" s="198" t="s">
        <v>121</v>
      </c>
      <c r="E65" s="199"/>
      <c r="F65" s="199"/>
      <c r="G65" s="199"/>
      <c r="H65" s="199"/>
      <c r="I65" s="200"/>
      <c r="J65" s="201">
        <f>J145</f>
        <v>0</v>
      </c>
      <c r="K65" s="202"/>
    </row>
    <row r="66" s="1" customFormat="1" ht="21.84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="1" customFormat="1" ht="6.96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="1" customFormat="1" ht="6.96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="1" customFormat="1" ht="36.96" customHeight="1">
      <c r="B72" s="46"/>
      <c r="C72" s="73" t="s">
        <v>124</v>
      </c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16.5" customHeight="1">
      <c r="B75" s="46"/>
      <c r="C75" s="74"/>
      <c r="D75" s="74"/>
      <c r="E75" s="204" t="str">
        <f>E7</f>
        <v>Nuselská, Praha 4, č.akce 999055</v>
      </c>
      <c r="F75" s="76"/>
      <c r="G75" s="76"/>
      <c r="H75" s="76"/>
      <c r="I75" s="203"/>
      <c r="J75" s="74"/>
      <c r="K75" s="74"/>
      <c r="L75" s="72"/>
    </row>
    <row r="76">
      <c r="B76" s="28"/>
      <c r="C76" s="76" t="s">
        <v>106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="1" customFormat="1" ht="16.5" customHeight="1">
      <c r="B77" s="46"/>
      <c r="C77" s="74"/>
      <c r="D77" s="74"/>
      <c r="E77" s="204" t="s">
        <v>1029</v>
      </c>
      <c r="F77" s="74"/>
      <c r="G77" s="74"/>
      <c r="H77" s="74"/>
      <c r="I77" s="203"/>
      <c r="J77" s="74"/>
      <c r="K77" s="74"/>
      <c r="L77" s="72"/>
    </row>
    <row r="78" s="1" customFormat="1" ht="14.4" customHeight="1">
      <c r="B78" s="46"/>
      <c r="C78" s="76" t="s">
        <v>108</v>
      </c>
      <c r="D78" s="74"/>
      <c r="E78" s="74"/>
      <c r="F78" s="74"/>
      <c r="G78" s="74"/>
      <c r="H78" s="74"/>
      <c r="I78" s="203"/>
      <c r="J78" s="74"/>
      <c r="K78" s="74"/>
      <c r="L78" s="72"/>
    </row>
    <row r="79" s="1" customFormat="1" ht="17.25" customHeight="1">
      <c r="B79" s="46"/>
      <c r="C79" s="74"/>
      <c r="D79" s="74"/>
      <c r="E79" s="82" t="str">
        <f>E11</f>
        <v xml:space="preserve">SO 801 - SO 801 - Vegetační úpravy  - 3.etapa</v>
      </c>
      <c r="F79" s="74"/>
      <c r="G79" s="74"/>
      <c r="H79" s="74"/>
      <c r="I79" s="203"/>
      <c r="J79" s="74"/>
      <c r="K79" s="74"/>
      <c r="L79" s="72"/>
    </row>
    <row r="80" s="1" customFormat="1" ht="6.96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13.6.2017</v>
      </c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="1" customFormat="1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="1" customFormat="1" ht="10.32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="10" customFormat="1" ht="29.28" customHeight="1">
      <c r="B86" s="209"/>
      <c r="C86" s="210" t="s">
        <v>125</v>
      </c>
      <c r="D86" s="211" t="s">
        <v>54</v>
      </c>
      <c r="E86" s="211" t="s">
        <v>50</v>
      </c>
      <c r="F86" s="211" t="s">
        <v>126</v>
      </c>
      <c r="G86" s="211" t="s">
        <v>127</v>
      </c>
      <c r="H86" s="211" t="s">
        <v>128</v>
      </c>
      <c r="I86" s="212" t="s">
        <v>129</v>
      </c>
      <c r="J86" s="211" t="s">
        <v>111</v>
      </c>
      <c r="K86" s="213" t="s">
        <v>130</v>
      </c>
      <c r="L86" s="214"/>
      <c r="M86" s="102" t="s">
        <v>131</v>
      </c>
      <c r="N86" s="103" t="s">
        <v>39</v>
      </c>
      <c r="O86" s="103" t="s">
        <v>132</v>
      </c>
      <c r="P86" s="103" t="s">
        <v>133</v>
      </c>
      <c r="Q86" s="103" t="s">
        <v>134</v>
      </c>
      <c r="R86" s="103" t="s">
        <v>135</v>
      </c>
      <c r="S86" s="103" t="s">
        <v>136</v>
      </c>
      <c r="T86" s="104" t="s">
        <v>137</v>
      </c>
    </row>
    <row r="87" s="1" customFormat="1" ht="29.28" customHeight="1">
      <c r="B87" s="46"/>
      <c r="C87" s="108" t="s">
        <v>112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</f>
        <v>0</v>
      </c>
      <c r="Q87" s="106"/>
      <c r="R87" s="216">
        <f>R88</f>
        <v>15.956956999999999</v>
      </c>
      <c r="S87" s="106"/>
      <c r="T87" s="217">
        <f>T88</f>
        <v>0</v>
      </c>
      <c r="AT87" s="24" t="s">
        <v>68</v>
      </c>
      <c r="AU87" s="24" t="s">
        <v>113</v>
      </c>
      <c r="BK87" s="218">
        <f>BK88</f>
        <v>0</v>
      </c>
    </row>
    <row r="88" s="11" customFormat="1" ht="37.44" customHeight="1">
      <c r="B88" s="219"/>
      <c r="C88" s="220"/>
      <c r="D88" s="221" t="s">
        <v>68</v>
      </c>
      <c r="E88" s="222" t="s">
        <v>138</v>
      </c>
      <c r="F88" s="222" t="s">
        <v>139</v>
      </c>
      <c r="G88" s="220"/>
      <c r="H88" s="220"/>
      <c r="I88" s="223"/>
      <c r="J88" s="224">
        <f>BK88</f>
        <v>0</v>
      </c>
      <c r="K88" s="220"/>
      <c r="L88" s="225"/>
      <c r="M88" s="226"/>
      <c r="N88" s="227"/>
      <c r="O88" s="227"/>
      <c r="P88" s="228">
        <f>P89+P136+P140+P145</f>
        <v>0</v>
      </c>
      <c r="Q88" s="227"/>
      <c r="R88" s="228">
        <f>R89+R136+R140+R145</f>
        <v>15.956956999999999</v>
      </c>
      <c r="S88" s="227"/>
      <c r="T88" s="229">
        <f>T89+T136+T140+T145</f>
        <v>0</v>
      </c>
      <c r="AR88" s="230" t="s">
        <v>76</v>
      </c>
      <c r="AT88" s="231" t="s">
        <v>68</v>
      </c>
      <c r="AU88" s="231" t="s">
        <v>69</v>
      </c>
      <c r="AY88" s="230" t="s">
        <v>140</v>
      </c>
      <c r="BK88" s="232">
        <f>BK89+BK136+BK140+BK145</f>
        <v>0</v>
      </c>
    </row>
    <row r="89" s="11" customFormat="1" ht="19.92" customHeight="1">
      <c r="B89" s="219"/>
      <c r="C89" s="220"/>
      <c r="D89" s="221" t="s">
        <v>68</v>
      </c>
      <c r="E89" s="233" t="s">
        <v>76</v>
      </c>
      <c r="F89" s="233" t="s">
        <v>141</v>
      </c>
      <c r="G89" s="220"/>
      <c r="H89" s="220"/>
      <c r="I89" s="223"/>
      <c r="J89" s="234">
        <f>BK89</f>
        <v>0</v>
      </c>
      <c r="K89" s="220"/>
      <c r="L89" s="225"/>
      <c r="M89" s="226"/>
      <c r="N89" s="227"/>
      <c r="O89" s="227"/>
      <c r="P89" s="228">
        <f>SUM(P90:P135)</f>
        <v>0</v>
      </c>
      <c r="Q89" s="227"/>
      <c r="R89" s="228">
        <f>SUM(R90:R135)</f>
        <v>0.399557</v>
      </c>
      <c r="S89" s="227"/>
      <c r="T89" s="229">
        <f>SUM(T90:T135)</f>
        <v>0</v>
      </c>
      <c r="AR89" s="230" t="s">
        <v>76</v>
      </c>
      <c r="AT89" s="231" t="s">
        <v>68</v>
      </c>
      <c r="AU89" s="231" t="s">
        <v>76</v>
      </c>
      <c r="AY89" s="230" t="s">
        <v>140</v>
      </c>
      <c r="BK89" s="232">
        <f>SUM(BK90:BK135)</f>
        <v>0</v>
      </c>
    </row>
    <row r="90" s="1" customFormat="1" ht="25.5" customHeight="1">
      <c r="B90" s="46"/>
      <c r="C90" s="235" t="s">
        <v>76</v>
      </c>
      <c r="D90" s="235" t="s">
        <v>142</v>
      </c>
      <c r="E90" s="236" t="s">
        <v>1031</v>
      </c>
      <c r="F90" s="237" t="s">
        <v>1032</v>
      </c>
      <c r="G90" s="238" t="s">
        <v>145</v>
      </c>
      <c r="H90" s="239">
        <v>76</v>
      </c>
      <c r="I90" s="240"/>
      <c r="J90" s="241">
        <f>ROUND(I90*H90,2)</f>
        <v>0</v>
      </c>
      <c r="K90" s="237" t="s">
        <v>146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147</v>
      </c>
      <c r="AT90" s="24" t="s">
        <v>142</v>
      </c>
      <c r="AU90" s="24" t="s">
        <v>79</v>
      </c>
      <c r="AY90" s="24" t="s">
        <v>140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147</v>
      </c>
      <c r="BM90" s="24" t="s">
        <v>1033</v>
      </c>
    </row>
    <row r="91" s="1" customFormat="1" ht="16.5" customHeight="1">
      <c r="B91" s="46"/>
      <c r="C91" s="235" t="s">
        <v>79</v>
      </c>
      <c r="D91" s="235" t="s">
        <v>142</v>
      </c>
      <c r="E91" s="236" t="s">
        <v>1034</v>
      </c>
      <c r="F91" s="237" t="s">
        <v>1035</v>
      </c>
      <c r="G91" s="238" t="s">
        <v>179</v>
      </c>
      <c r="H91" s="239">
        <v>34.962000000000003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147</v>
      </c>
      <c r="AT91" s="24" t="s">
        <v>142</v>
      </c>
      <c r="AU91" s="24" t="s">
        <v>79</v>
      </c>
      <c r="AY91" s="24" t="s">
        <v>140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147</v>
      </c>
      <c r="BM91" s="24" t="s">
        <v>1036</v>
      </c>
    </row>
    <row r="92" s="12" customFormat="1">
      <c r="B92" s="247"/>
      <c r="C92" s="248"/>
      <c r="D92" s="249" t="s">
        <v>149</v>
      </c>
      <c r="E92" s="250" t="s">
        <v>21</v>
      </c>
      <c r="F92" s="251" t="s">
        <v>1037</v>
      </c>
      <c r="G92" s="248"/>
      <c r="H92" s="252">
        <v>23.562000000000001</v>
      </c>
      <c r="I92" s="253"/>
      <c r="J92" s="248"/>
      <c r="K92" s="248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149</v>
      </c>
      <c r="AU92" s="258" t="s">
        <v>79</v>
      </c>
      <c r="AV92" s="12" t="s">
        <v>79</v>
      </c>
      <c r="AW92" s="12" t="s">
        <v>33</v>
      </c>
      <c r="AX92" s="12" t="s">
        <v>69</v>
      </c>
      <c r="AY92" s="258" t="s">
        <v>140</v>
      </c>
    </row>
    <row r="93" s="12" customFormat="1">
      <c r="B93" s="247"/>
      <c r="C93" s="248"/>
      <c r="D93" s="249" t="s">
        <v>149</v>
      </c>
      <c r="E93" s="250" t="s">
        <v>21</v>
      </c>
      <c r="F93" s="251" t="s">
        <v>1038</v>
      </c>
      <c r="G93" s="248"/>
      <c r="H93" s="252">
        <v>11.4</v>
      </c>
      <c r="I93" s="253"/>
      <c r="J93" s="248"/>
      <c r="K93" s="248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149</v>
      </c>
      <c r="AU93" s="258" t="s">
        <v>79</v>
      </c>
      <c r="AV93" s="12" t="s">
        <v>79</v>
      </c>
      <c r="AW93" s="12" t="s">
        <v>33</v>
      </c>
      <c r="AX93" s="12" t="s">
        <v>69</v>
      </c>
      <c r="AY93" s="258" t="s">
        <v>140</v>
      </c>
    </row>
    <row r="94" s="14" customFormat="1">
      <c r="B94" s="270"/>
      <c r="C94" s="271"/>
      <c r="D94" s="249" t="s">
        <v>149</v>
      </c>
      <c r="E94" s="272" t="s">
        <v>21</v>
      </c>
      <c r="F94" s="273" t="s">
        <v>189</v>
      </c>
      <c r="G94" s="271"/>
      <c r="H94" s="274">
        <v>34.962000000000003</v>
      </c>
      <c r="I94" s="275"/>
      <c r="J94" s="271"/>
      <c r="K94" s="271"/>
      <c r="L94" s="276"/>
      <c r="M94" s="277"/>
      <c r="N94" s="278"/>
      <c r="O94" s="278"/>
      <c r="P94" s="278"/>
      <c r="Q94" s="278"/>
      <c r="R94" s="278"/>
      <c r="S94" s="278"/>
      <c r="T94" s="279"/>
      <c r="AT94" s="280" t="s">
        <v>149</v>
      </c>
      <c r="AU94" s="280" t="s">
        <v>79</v>
      </c>
      <c r="AV94" s="14" t="s">
        <v>147</v>
      </c>
      <c r="AW94" s="14" t="s">
        <v>33</v>
      </c>
      <c r="AX94" s="14" t="s">
        <v>76</v>
      </c>
      <c r="AY94" s="280" t="s">
        <v>140</v>
      </c>
    </row>
    <row r="95" s="1" customFormat="1" ht="16.5" customHeight="1">
      <c r="B95" s="46"/>
      <c r="C95" s="235" t="s">
        <v>155</v>
      </c>
      <c r="D95" s="235" t="s">
        <v>142</v>
      </c>
      <c r="E95" s="236" t="s">
        <v>1039</v>
      </c>
      <c r="F95" s="237" t="s">
        <v>1040</v>
      </c>
      <c r="G95" s="238" t="s">
        <v>179</v>
      </c>
      <c r="H95" s="239">
        <v>34.962000000000003</v>
      </c>
      <c r="I95" s="240"/>
      <c r="J95" s="241">
        <f>ROUND(I95*H95,2)</f>
        <v>0</v>
      </c>
      <c r="K95" s="237" t="s">
        <v>146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147</v>
      </c>
      <c r="AT95" s="24" t="s">
        <v>142</v>
      </c>
      <c r="AU95" s="24" t="s">
        <v>79</v>
      </c>
      <c r="AY95" s="24" t="s">
        <v>140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147</v>
      </c>
      <c r="BM95" s="24" t="s">
        <v>1041</v>
      </c>
    </row>
    <row r="96" s="13" customFormat="1">
      <c r="B96" s="260"/>
      <c r="C96" s="261"/>
      <c r="D96" s="249" t="s">
        <v>149</v>
      </c>
      <c r="E96" s="262" t="s">
        <v>21</v>
      </c>
      <c r="F96" s="263" t="s">
        <v>1042</v>
      </c>
      <c r="G96" s="261"/>
      <c r="H96" s="262" t="s">
        <v>21</v>
      </c>
      <c r="I96" s="264"/>
      <c r="J96" s="261"/>
      <c r="K96" s="261"/>
      <c r="L96" s="265"/>
      <c r="M96" s="266"/>
      <c r="N96" s="267"/>
      <c r="O96" s="267"/>
      <c r="P96" s="267"/>
      <c r="Q96" s="267"/>
      <c r="R96" s="267"/>
      <c r="S96" s="267"/>
      <c r="T96" s="268"/>
      <c r="AT96" s="269" t="s">
        <v>149</v>
      </c>
      <c r="AU96" s="269" t="s">
        <v>79</v>
      </c>
      <c r="AV96" s="13" t="s">
        <v>76</v>
      </c>
      <c r="AW96" s="13" t="s">
        <v>33</v>
      </c>
      <c r="AX96" s="13" t="s">
        <v>69</v>
      </c>
      <c r="AY96" s="269" t="s">
        <v>140</v>
      </c>
    </row>
    <row r="97" s="12" customFormat="1">
      <c r="B97" s="247"/>
      <c r="C97" s="248"/>
      <c r="D97" s="249" t="s">
        <v>149</v>
      </c>
      <c r="E97" s="250" t="s">
        <v>21</v>
      </c>
      <c r="F97" s="251" t="s">
        <v>1043</v>
      </c>
      <c r="G97" s="248"/>
      <c r="H97" s="252">
        <v>23.562000000000001</v>
      </c>
      <c r="I97" s="253"/>
      <c r="J97" s="248"/>
      <c r="K97" s="248"/>
      <c r="L97" s="254"/>
      <c r="M97" s="255"/>
      <c r="N97" s="256"/>
      <c r="O97" s="256"/>
      <c r="P97" s="256"/>
      <c r="Q97" s="256"/>
      <c r="R97" s="256"/>
      <c r="S97" s="256"/>
      <c r="T97" s="257"/>
      <c r="AT97" s="258" t="s">
        <v>149</v>
      </c>
      <c r="AU97" s="258" t="s">
        <v>79</v>
      </c>
      <c r="AV97" s="12" t="s">
        <v>79</v>
      </c>
      <c r="AW97" s="12" t="s">
        <v>33</v>
      </c>
      <c r="AX97" s="12" t="s">
        <v>69</v>
      </c>
      <c r="AY97" s="258" t="s">
        <v>140</v>
      </c>
    </row>
    <row r="98" s="12" customFormat="1">
      <c r="B98" s="247"/>
      <c r="C98" s="248"/>
      <c r="D98" s="249" t="s">
        <v>149</v>
      </c>
      <c r="E98" s="250" t="s">
        <v>21</v>
      </c>
      <c r="F98" s="251" t="s">
        <v>1044</v>
      </c>
      <c r="G98" s="248"/>
      <c r="H98" s="252">
        <v>11.4</v>
      </c>
      <c r="I98" s="253"/>
      <c r="J98" s="248"/>
      <c r="K98" s="248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149</v>
      </c>
      <c r="AU98" s="258" t="s">
        <v>79</v>
      </c>
      <c r="AV98" s="12" t="s">
        <v>79</v>
      </c>
      <c r="AW98" s="12" t="s">
        <v>33</v>
      </c>
      <c r="AX98" s="12" t="s">
        <v>69</v>
      </c>
      <c r="AY98" s="258" t="s">
        <v>140</v>
      </c>
    </row>
    <row r="99" s="14" customFormat="1">
      <c r="B99" s="270"/>
      <c r="C99" s="271"/>
      <c r="D99" s="249" t="s">
        <v>149</v>
      </c>
      <c r="E99" s="272" t="s">
        <v>21</v>
      </c>
      <c r="F99" s="273" t="s">
        <v>189</v>
      </c>
      <c r="G99" s="271"/>
      <c r="H99" s="274">
        <v>34.962000000000003</v>
      </c>
      <c r="I99" s="275"/>
      <c r="J99" s="271"/>
      <c r="K99" s="271"/>
      <c r="L99" s="276"/>
      <c r="M99" s="277"/>
      <c r="N99" s="278"/>
      <c r="O99" s="278"/>
      <c r="P99" s="278"/>
      <c r="Q99" s="278"/>
      <c r="R99" s="278"/>
      <c r="S99" s="278"/>
      <c r="T99" s="279"/>
      <c r="AT99" s="280" t="s">
        <v>149</v>
      </c>
      <c r="AU99" s="280" t="s">
        <v>79</v>
      </c>
      <c r="AV99" s="14" t="s">
        <v>147</v>
      </c>
      <c r="AW99" s="14" t="s">
        <v>33</v>
      </c>
      <c r="AX99" s="14" t="s">
        <v>76</v>
      </c>
      <c r="AY99" s="280" t="s">
        <v>140</v>
      </c>
    </row>
    <row r="100" s="1" customFormat="1" ht="16.5" customHeight="1">
      <c r="B100" s="46"/>
      <c r="C100" s="235" t="s">
        <v>147</v>
      </c>
      <c r="D100" s="235" t="s">
        <v>142</v>
      </c>
      <c r="E100" s="236" t="s">
        <v>1045</v>
      </c>
      <c r="F100" s="237" t="s">
        <v>1046</v>
      </c>
      <c r="G100" s="238" t="s">
        <v>179</v>
      </c>
      <c r="H100" s="239">
        <v>28.510000000000002</v>
      </c>
      <c r="I100" s="240"/>
      <c r="J100" s="241">
        <f>ROUND(I100*H100,2)</f>
        <v>0</v>
      </c>
      <c r="K100" s="237" t="s">
        <v>146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147</v>
      </c>
      <c r="AT100" s="24" t="s">
        <v>142</v>
      </c>
      <c r="AU100" s="24" t="s">
        <v>79</v>
      </c>
      <c r="AY100" s="24" t="s">
        <v>140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147</v>
      </c>
      <c r="BM100" s="24" t="s">
        <v>1047</v>
      </c>
    </row>
    <row r="101" s="12" customFormat="1">
      <c r="B101" s="247"/>
      <c r="C101" s="248"/>
      <c r="D101" s="249" t="s">
        <v>149</v>
      </c>
      <c r="E101" s="250" t="s">
        <v>21</v>
      </c>
      <c r="F101" s="251" t="s">
        <v>1048</v>
      </c>
      <c r="G101" s="248"/>
      <c r="H101" s="252">
        <v>28.510000000000002</v>
      </c>
      <c r="I101" s="253"/>
      <c r="J101" s="248"/>
      <c r="K101" s="248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149</v>
      </c>
      <c r="AU101" s="258" t="s">
        <v>79</v>
      </c>
      <c r="AV101" s="12" t="s">
        <v>79</v>
      </c>
      <c r="AW101" s="12" t="s">
        <v>33</v>
      </c>
      <c r="AX101" s="12" t="s">
        <v>76</v>
      </c>
      <c r="AY101" s="258" t="s">
        <v>140</v>
      </c>
    </row>
    <row r="102" s="1" customFormat="1" ht="16.5" customHeight="1">
      <c r="B102" s="46"/>
      <c r="C102" s="235" t="s">
        <v>166</v>
      </c>
      <c r="D102" s="235" t="s">
        <v>142</v>
      </c>
      <c r="E102" s="236" t="s">
        <v>1049</v>
      </c>
      <c r="F102" s="237" t="s">
        <v>1050</v>
      </c>
      <c r="G102" s="238" t="s">
        <v>179</v>
      </c>
      <c r="H102" s="239">
        <v>8.5530000000000008</v>
      </c>
      <c r="I102" s="240"/>
      <c r="J102" s="241">
        <f>ROUND(I102*H102,2)</f>
        <v>0</v>
      </c>
      <c r="K102" s="237" t="s">
        <v>146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147</v>
      </c>
      <c r="AT102" s="24" t="s">
        <v>142</v>
      </c>
      <c r="AU102" s="24" t="s">
        <v>79</v>
      </c>
      <c r="AY102" s="24" t="s">
        <v>140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147</v>
      </c>
      <c r="BM102" s="24" t="s">
        <v>1051</v>
      </c>
    </row>
    <row r="103" s="13" customFormat="1">
      <c r="B103" s="260"/>
      <c r="C103" s="261"/>
      <c r="D103" s="249" t="s">
        <v>149</v>
      </c>
      <c r="E103" s="262" t="s">
        <v>21</v>
      </c>
      <c r="F103" s="263" t="s">
        <v>1052</v>
      </c>
      <c r="G103" s="261"/>
      <c r="H103" s="262" t="s">
        <v>21</v>
      </c>
      <c r="I103" s="264"/>
      <c r="J103" s="261"/>
      <c r="K103" s="261"/>
      <c r="L103" s="265"/>
      <c r="M103" s="266"/>
      <c r="N103" s="267"/>
      <c r="O103" s="267"/>
      <c r="P103" s="267"/>
      <c r="Q103" s="267"/>
      <c r="R103" s="267"/>
      <c r="S103" s="267"/>
      <c r="T103" s="268"/>
      <c r="AT103" s="269" t="s">
        <v>149</v>
      </c>
      <c r="AU103" s="269" t="s">
        <v>79</v>
      </c>
      <c r="AV103" s="13" t="s">
        <v>76</v>
      </c>
      <c r="AW103" s="13" t="s">
        <v>33</v>
      </c>
      <c r="AX103" s="13" t="s">
        <v>69</v>
      </c>
      <c r="AY103" s="269" t="s">
        <v>140</v>
      </c>
    </row>
    <row r="104" s="12" customFormat="1">
      <c r="B104" s="247"/>
      <c r="C104" s="248"/>
      <c r="D104" s="249" t="s">
        <v>149</v>
      </c>
      <c r="E104" s="250" t="s">
        <v>21</v>
      </c>
      <c r="F104" s="251" t="s">
        <v>1053</v>
      </c>
      <c r="G104" s="248"/>
      <c r="H104" s="252">
        <v>8.5530000000000008</v>
      </c>
      <c r="I104" s="253"/>
      <c r="J104" s="248"/>
      <c r="K104" s="248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149</v>
      </c>
      <c r="AU104" s="258" t="s">
        <v>79</v>
      </c>
      <c r="AV104" s="12" t="s">
        <v>79</v>
      </c>
      <c r="AW104" s="12" t="s">
        <v>33</v>
      </c>
      <c r="AX104" s="12" t="s">
        <v>76</v>
      </c>
      <c r="AY104" s="258" t="s">
        <v>140</v>
      </c>
    </row>
    <row r="105" s="1" customFormat="1" ht="16.5" customHeight="1">
      <c r="B105" s="46"/>
      <c r="C105" s="235" t="s">
        <v>171</v>
      </c>
      <c r="D105" s="235" t="s">
        <v>142</v>
      </c>
      <c r="E105" s="236" t="s">
        <v>270</v>
      </c>
      <c r="F105" s="237" t="s">
        <v>1054</v>
      </c>
      <c r="G105" s="238" t="s">
        <v>179</v>
      </c>
      <c r="H105" s="239">
        <v>63.472000000000001</v>
      </c>
      <c r="I105" s="240"/>
      <c r="J105" s="241">
        <f>ROUND(I105*H105,2)</f>
        <v>0</v>
      </c>
      <c r="K105" s="237" t="s">
        <v>146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147</v>
      </c>
      <c r="AT105" s="24" t="s">
        <v>142</v>
      </c>
      <c r="AU105" s="24" t="s">
        <v>79</v>
      </c>
      <c r="AY105" s="24" t="s">
        <v>140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147</v>
      </c>
      <c r="BM105" s="24" t="s">
        <v>1055</v>
      </c>
    </row>
    <row r="106" s="12" customFormat="1">
      <c r="B106" s="247"/>
      <c r="C106" s="248"/>
      <c r="D106" s="249" t="s">
        <v>149</v>
      </c>
      <c r="E106" s="250" t="s">
        <v>21</v>
      </c>
      <c r="F106" s="251" t="s">
        <v>1056</v>
      </c>
      <c r="G106" s="248"/>
      <c r="H106" s="252">
        <v>34.962000000000003</v>
      </c>
      <c r="I106" s="253"/>
      <c r="J106" s="248"/>
      <c r="K106" s="248"/>
      <c r="L106" s="254"/>
      <c r="M106" s="255"/>
      <c r="N106" s="256"/>
      <c r="O106" s="256"/>
      <c r="P106" s="256"/>
      <c r="Q106" s="256"/>
      <c r="R106" s="256"/>
      <c r="S106" s="256"/>
      <c r="T106" s="257"/>
      <c r="AT106" s="258" t="s">
        <v>149</v>
      </c>
      <c r="AU106" s="258" t="s">
        <v>79</v>
      </c>
      <c r="AV106" s="12" t="s">
        <v>79</v>
      </c>
      <c r="AW106" s="12" t="s">
        <v>33</v>
      </c>
      <c r="AX106" s="12" t="s">
        <v>69</v>
      </c>
      <c r="AY106" s="258" t="s">
        <v>140</v>
      </c>
    </row>
    <row r="107" s="12" customFormat="1">
      <c r="B107" s="247"/>
      <c r="C107" s="248"/>
      <c r="D107" s="249" t="s">
        <v>149</v>
      </c>
      <c r="E107" s="250" t="s">
        <v>21</v>
      </c>
      <c r="F107" s="251" t="s">
        <v>1057</v>
      </c>
      <c r="G107" s="248"/>
      <c r="H107" s="252">
        <v>28.510000000000002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149</v>
      </c>
      <c r="AU107" s="258" t="s">
        <v>79</v>
      </c>
      <c r="AV107" s="12" t="s">
        <v>79</v>
      </c>
      <c r="AW107" s="12" t="s">
        <v>33</v>
      </c>
      <c r="AX107" s="12" t="s">
        <v>69</v>
      </c>
      <c r="AY107" s="258" t="s">
        <v>140</v>
      </c>
    </row>
    <row r="108" s="14" customFormat="1">
      <c r="B108" s="270"/>
      <c r="C108" s="271"/>
      <c r="D108" s="249" t="s">
        <v>149</v>
      </c>
      <c r="E108" s="272" t="s">
        <v>21</v>
      </c>
      <c r="F108" s="273" t="s">
        <v>189</v>
      </c>
      <c r="G108" s="271"/>
      <c r="H108" s="274">
        <v>63.472000000000001</v>
      </c>
      <c r="I108" s="275"/>
      <c r="J108" s="271"/>
      <c r="K108" s="271"/>
      <c r="L108" s="276"/>
      <c r="M108" s="277"/>
      <c r="N108" s="278"/>
      <c r="O108" s="278"/>
      <c r="P108" s="278"/>
      <c r="Q108" s="278"/>
      <c r="R108" s="278"/>
      <c r="S108" s="278"/>
      <c r="T108" s="279"/>
      <c r="AT108" s="280" t="s">
        <v>149</v>
      </c>
      <c r="AU108" s="280" t="s">
        <v>79</v>
      </c>
      <c r="AV108" s="14" t="s">
        <v>147</v>
      </c>
      <c r="AW108" s="14" t="s">
        <v>33</v>
      </c>
      <c r="AX108" s="14" t="s">
        <v>76</v>
      </c>
      <c r="AY108" s="280" t="s">
        <v>140</v>
      </c>
    </row>
    <row r="109" s="1" customFormat="1" ht="25.5" customHeight="1">
      <c r="B109" s="46"/>
      <c r="C109" s="235" t="s">
        <v>176</v>
      </c>
      <c r="D109" s="235" t="s">
        <v>142</v>
      </c>
      <c r="E109" s="236" t="s">
        <v>279</v>
      </c>
      <c r="F109" s="237" t="s">
        <v>1058</v>
      </c>
      <c r="G109" s="238" t="s">
        <v>179</v>
      </c>
      <c r="H109" s="239">
        <v>1586.8</v>
      </c>
      <c r="I109" s="240"/>
      <c r="J109" s="241">
        <f>ROUND(I109*H109,2)</f>
        <v>0</v>
      </c>
      <c r="K109" s="237" t="s">
        <v>146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147</v>
      </c>
      <c r="AT109" s="24" t="s">
        <v>142</v>
      </c>
      <c r="AU109" s="24" t="s">
        <v>79</v>
      </c>
      <c r="AY109" s="24" t="s">
        <v>140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147</v>
      </c>
      <c r="BM109" s="24" t="s">
        <v>1059</v>
      </c>
    </row>
    <row r="110" s="13" customFormat="1">
      <c r="B110" s="260"/>
      <c r="C110" s="261"/>
      <c r="D110" s="249" t="s">
        <v>149</v>
      </c>
      <c r="E110" s="262" t="s">
        <v>21</v>
      </c>
      <c r="F110" s="263" t="s">
        <v>1060</v>
      </c>
      <c r="G110" s="261"/>
      <c r="H110" s="262" t="s">
        <v>21</v>
      </c>
      <c r="I110" s="264"/>
      <c r="J110" s="261"/>
      <c r="K110" s="261"/>
      <c r="L110" s="265"/>
      <c r="M110" s="266"/>
      <c r="N110" s="267"/>
      <c r="O110" s="267"/>
      <c r="P110" s="267"/>
      <c r="Q110" s="267"/>
      <c r="R110" s="267"/>
      <c r="S110" s="267"/>
      <c r="T110" s="268"/>
      <c r="AT110" s="269" t="s">
        <v>149</v>
      </c>
      <c r="AU110" s="269" t="s">
        <v>79</v>
      </c>
      <c r="AV110" s="13" t="s">
        <v>76</v>
      </c>
      <c r="AW110" s="13" t="s">
        <v>33</v>
      </c>
      <c r="AX110" s="13" t="s">
        <v>69</v>
      </c>
      <c r="AY110" s="269" t="s">
        <v>140</v>
      </c>
    </row>
    <row r="111" s="12" customFormat="1">
      <c r="B111" s="247"/>
      <c r="C111" s="248"/>
      <c r="D111" s="249" t="s">
        <v>149</v>
      </c>
      <c r="E111" s="250" t="s">
        <v>21</v>
      </c>
      <c r="F111" s="251" t="s">
        <v>1061</v>
      </c>
      <c r="G111" s="248"/>
      <c r="H111" s="252">
        <v>1586.8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149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140</v>
      </c>
    </row>
    <row r="112" s="1" customFormat="1" ht="16.5" customHeight="1">
      <c r="B112" s="46"/>
      <c r="C112" s="235" t="s">
        <v>183</v>
      </c>
      <c r="D112" s="235" t="s">
        <v>142</v>
      </c>
      <c r="E112" s="236" t="s">
        <v>300</v>
      </c>
      <c r="F112" s="237" t="s">
        <v>301</v>
      </c>
      <c r="G112" s="238" t="s">
        <v>179</v>
      </c>
      <c r="H112" s="239">
        <v>28.510000000000002</v>
      </c>
      <c r="I112" s="240"/>
      <c r="J112" s="241">
        <f>ROUND(I112*H112,2)</f>
        <v>0</v>
      </c>
      <c r="K112" s="237" t="s">
        <v>146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147</v>
      </c>
      <c r="AT112" s="24" t="s">
        <v>142</v>
      </c>
      <c r="AU112" s="24" t="s">
        <v>79</v>
      </c>
      <c r="AY112" s="24" t="s">
        <v>140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147</v>
      </c>
      <c r="BM112" s="24" t="s">
        <v>1062</v>
      </c>
    </row>
    <row r="113" s="1" customFormat="1" ht="16.5" customHeight="1">
      <c r="B113" s="46"/>
      <c r="C113" s="235" t="s">
        <v>190</v>
      </c>
      <c r="D113" s="235" t="s">
        <v>142</v>
      </c>
      <c r="E113" s="236" t="s">
        <v>308</v>
      </c>
      <c r="F113" s="237" t="s">
        <v>309</v>
      </c>
      <c r="G113" s="238" t="s">
        <v>296</v>
      </c>
      <c r="H113" s="239">
        <v>57.020000000000003</v>
      </c>
      <c r="I113" s="240"/>
      <c r="J113" s="241">
        <f>ROUND(I113*H113,2)</f>
        <v>0</v>
      </c>
      <c r="K113" s="237" t="s">
        <v>146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147</v>
      </c>
      <c r="AT113" s="24" t="s">
        <v>142</v>
      </c>
      <c r="AU113" s="24" t="s">
        <v>79</v>
      </c>
      <c r="AY113" s="24" t="s">
        <v>140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147</v>
      </c>
      <c r="BM113" s="24" t="s">
        <v>1063</v>
      </c>
    </row>
    <row r="114" s="12" customFormat="1">
      <c r="B114" s="247"/>
      <c r="C114" s="248"/>
      <c r="D114" s="249" t="s">
        <v>149</v>
      </c>
      <c r="E114" s="250" t="s">
        <v>21</v>
      </c>
      <c r="F114" s="251" t="s">
        <v>1064</v>
      </c>
      <c r="G114" s="248"/>
      <c r="H114" s="252">
        <v>57.020000000000003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149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140</v>
      </c>
    </row>
    <row r="115" s="1" customFormat="1" ht="16.5" customHeight="1">
      <c r="B115" s="46"/>
      <c r="C115" s="235" t="s">
        <v>194</v>
      </c>
      <c r="D115" s="235" t="s">
        <v>142</v>
      </c>
      <c r="E115" s="236" t="s">
        <v>316</v>
      </c>
      <c r="F115" s="237" t="s">
        <v>317</v>
      </c>
      <c r="G115" s="238" t="s">
        <v>179</v>
      </c>
      <c r="H115" s="239">
        <v>23.562000000000001</v>
      </c>
      <c r="I115" s="240"/>
      <c r="J115" s="241">
        <f>ROUND(I115*H115,2)</f>
        <v>0</v>
      </c>
      <c r="K115" s="237" t="s">
        <v>146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147</v>
      </c>
      <c r="AT115" s="24" t="s">
        <v>142</v>
      </c>
      <c r="AU115" s="24" t="s">
        <v>79</v>
      </c>
      <c r="AY115" s="24" t="s">
        <v>140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147</v>
      </c>
      <c r="BM115" s="24" t="s">
        <v>1065</v>
      </c>
    </row>
    <row r="116" s="12" customFormat="1">
      <c r="B116" s="247"/>
      <c r="C116" s="248"/>
      <c r="D116" s="249" t="s">
        <v>149</v>
      </c>
      <c r="E116" s="250" t="s">
        <v>21</v>
      </c>
      <c r="F116" s="251" t="s">
        <v>1037</v>
      </c>
      <c r="G116" s="248"/>
      <c r="H116" s="252">
        <v>23.562000000000001</v>
      </c>
      <c r="I116" s="253"/>
      <c r="J116" s="248"/>
      <c r="K116" s="248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149</v>
      </c>
      <c r="AU116" s="258" t="s">
        <v>79</v>
      </c>
      <c r="AV116" s="12" t="s">
        <v>79</v>
      </c>
      <c r="AW116" s="12" t="s">
        <v>33</v>
      </c>
      <c r="AX116" s="12" t="s">
        <v>76</v>
      </c>
      <c r="AY116" s="258" t="s">
        <v>140</v>
      </c>
    </row>
    <row r="117" s="1" customFormat="1" ht="25.5" customHeight="1">
      <c r="B117" s="46"/>
      <c r="C117" s="235" t="s">
        <v>199</v>
      </c>
      <c r="D117" s="235" t="s">
        <v>142</v>
      </c>
      <c r="E117" s="236" t="s">
        <v>1066</v>
      </c>
      <c r="F117" s="237" t="s">
        <v>1067</v>
      </c>
      <c r="G117" s="238" t="s">
        <v>145</v>
      </c>
      <c r="H117" s="239">
        <v>76</v>
      </c>
      <c r="I117" s="240"/>
      <c r="J117" s="241">
        <f>ROUND(I117*H117,2)</f>
        <v>0</v>
      </c>
      <c r="K117" s="237" t="s">
        <v>146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147</v>
      </c>
      <c r="AT117" s="24" t="s">
        <v>142</v>
      </c>
      <c r="AU117" s="24" t="s">
        <v>79</v>
      </c>
      <c r="AY117" s="24" t="s">
        <v>140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147</v>
      </c>
      <c r="BM117" s="24" t="s">
        <v>1068</v>
      </c>
    </row>
    <row r="118" s="1" customFormat="1" ht="25.5" customHeight="1">
      <c r="B118" s="46"/>
      <c r="C118" s="235" t="s">
        <v>202</v>
      </c>
      <c r="D118" s="235" t="s">
        <v>142</v>
      </c>
      <c r="E118" s="236" t="s">
        <v>1069</v>
      </c>
      <c r="F118" s="237" t="s">
        <v>1070</v>
      </c>
      <c r="G118" s="238" t="s">
        <v>145</v>
      </c>
      <c r="H118" s="239">
        <v>76</v>
      </c>
      <c r="I118" s="240"/>
      <c r="J118" s="241">
        <f>ROUND(I118*H118,2)</f>
        <v>0</v>
      </c>
      <c r="K118" s="237" t="s">
        <v>146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147</v>
      </c>
      <c r="AT118" s="24" t="s">
        <v>142</v>
      </c>
      <c r="AU118" s="24" t="s">
        <v>79</v>
      </c>
      <c r="AY118" s="24" t="s">
        <v>140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147</v>
      </c>
      <c r="BM118" s="24" t="s">
        <v>1071</v>
      </c>
    </row>
    <row r="119" s="1" customFormat="1" ht="16.5" customHeight="1">
      <c r="B119" s="46"/>
      <c r="C119" s="281" t="s">
        <v>207</v>
      </c>
      <c r="D119" s="281" t="s">
        <v>293</v>
      </c>
      <c r="E119" s="282" t="s">
        <v>1072</v>
      </c>
      <c r="F119" s="283" t="s">
        <v>1073</v>
      </c>
      <c r="G119" s="284" t="s">
        <v>1074</v>
      </c>
      <c r="H119" s="285">
        <v>1.9570000000000001</v>
      </c>
      <c r="I119" s="286"/>
      <c r="J119" s="287">
        <f>ROUND(I119*H119,2)</f>
        <v>0</v>
      </c>
      <c r="K119" s="283" t="s">
        <v>146</v>
      </c>
      <c r="L119" s="288"/>
      <c r="M119" s="289" t="s">
        <v>21</v>
      </c>
      <c r="N119" s="290" t="s">
        <v>40</v>
      </c>
      <c r="O119" s="47"/>
      <c r="P119" s="244">
        <f>O119*H119</f>
        <v>0</v>
      </c>
      <c r="Q119" s="244">
        <v>0.001</v>
      </c>
      <c r="R119" s="244">
        <f>Q119*H119</f>
        <v>0.001957</v>
      </c>
      <c r="S119" s="244">
        <v>0</v>
      </c>
      <c r="T119" s="245">
        <f>S119*H119</f>
        <v>0</v>
      </c>
      <c r="AR119" s="24" t="s">
        <v>183</v>
      </c>
      <c r="AT119" s="24" t="s">
        <v>293</v>
      </c>
      <c r="AU119" s="24" t="s">
        <v>79</v>
      </c>
      <c r="AY119" s="24" t="s">
        <v>140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147</v>
      </c>
      <c r="BM119" s="24" t="s">
        <v>1075</v>
      </c>
    </row>
    <row r="120" s="12" customFormat="1">
      <c r="B120" s="247"/>
      <c r="C120" s="248"/>
      <c r="D120" s="249" t="s">
        <v>149</v>
      </c>
      <c r="E120" s="250" t="s">
        <v>21</v>
      </c>
      <c r="F120" s="251" t="s">
        <v>1076</v>
      </c>
      <c r="G120" s="248"/>
      <c r="H120" s="252">
        <v>1.9570000000000001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149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140</v>
      </c>
    </row>
    <row r="121" s="1" customFormat="1" ht="25.5" customHeight="1">
      <c r="B121" s="46"/>
      <c r="C121" s="235" t="s">
        <v>212</v>
      </c>
      <c r="D121" s="235" t="s">
        <v>142</v>
      </c>
      <c r="E121" s="236" t="s">
        <v>1077</v>
      </c>
      <c r="F121" s="237" t="s">
        <v>1078</v>
      </c>
      <c r="G121" s="238" t="s">
        <v>440</v>
      </c>
      <c r="H121" s="239">
        <v>5</v>
      </c>
      <c r="I121" s="240"/>
      <c r="J121" s="241">
        <f>ROUND(I121*H121,2)</f>
        <v>0</v>
      </c>
      <c r="K121" s="237" t="s">
        <v>146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147</v>
      </c>
      <c r="AT121" s="24" t="s">
        <v>142</v>
      </c>
      <c r="AU121" s="24" t="s">
        <v>79</v>
      </c>
      <c r="AY121" s="24" t="s">
        <v>140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147</v>
      </c>
      <c r="BM121" s="24" t="s">
        <v>1079</v>
      </c>
    </row>
    <row r="122" s="1" customFormat="1" ht="16.5" customHeight="1">
      <c r="B122" s="46"/>
      <c r="C122" s="281" t="s">
        <v>10</v>
      </c>
      <c r="D122" s="281" t="s">
        <v>293</v>
      </c>
      <c r="E122" s="282" t="s">
        <v>1080</v>
      </c>
      <c r="F122" s="283" t="s">
        <v>1081</v>
      </c>
      <c r="G122" s="284" t="s">
        <v>440</v>
      </c>
      <c r="H122" s="285">
        <v>5</v>
      </c>
      <c r="I122" s="286"/>
      <c r="J122" s="287">
        <f>ROUND(I122*H122,2)</f>
        <v>0</v>
      </c>
      <c r="K122" s="283" t="s">
        <v>146</v>
      </c>
      <c r="L122" s="288"/>
      <c r="M122" s="289" t="s">
        <v>21</v>
      </c>
      <c r="N122" s="290" t="s">
        <v>40</v>
      </c>
      <c r="O122" s="47"/>
      <c r="P122" s="244">
        <f>O122*H122</f>
        <v>0</v>
      </c>
      <c r="Q122" s="244">
        <v>0.0041999999999999997</v>
      </c>
      <c r="R122" s="244">
        <f>Q122*H122</f>
        <v>0.020999999999999998</v>
      </c>
      <c r="S122" s="244">
        <v>0</v>
      </c>
      <c r="T122" s="245">
        <f>S122*H122</f>
        <v>0</v>
      </c>
      <c r="AR122" s="24" t="s">
        <v>183</v>
      </c>
      <c r="AT122" s="24" t="s">
        <v>293</v>
      </c>
      <c r="AU122" s="24" t="s">
        <v>79</v>
      </c>
      <c r="AY122" s="24" t="s">
        <v>140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147</v>
      </c>
      <c r="BM122" s="24" t="s">
        <v>1082</v>
      </c>
    </row>
    <row r="123" s="1" customFormat="1" ht="16.5" customHeight="1">
      <c r="B123" s="46"/>
      <c r="C123" s="235" t="s">
        <v>221</v>
      </c>
      <c r="D123" s="235" t="s">
        <v>142</v>
      </c>
      <c r="E123" s="236" t="s">
        <v>1083</v>
      </c>
      <c r="F123" s="237" t="s">
        <v>1084</v>
      </c>
      <c r="G123" s="238" t="s">
        <v>440</v>
      </c>
      <c r="H123" s="239">
        <v>100</v>
      </c>
      <c r="I123" s="240"/>
      <c r="J123" s="241">
        <f>ROUND(I123*H123,2)</f>
        <v>0</v>
      </c>
      <c r="K123" s="237" t="s">
        <v>146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147</v>
      </c>
      <c r="AT123" s="24" t="s">
        <v>142</v>
      </c>
      <c r="AU123" s="24" t="s">
        <v>79</v>
      </c>
      <c r="AY123" s="24" t="s">
        <v>140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147</v>
      </c>
      <c r="BM123" s="24" t="s">
        <v>1085</v>
      </c>
    </row>
    <row r="124" s="12" customFormat="1">
      <c r="B124" s="247"/>
      <c r="C124" s="248"/>
      <c r="D124" s="249" t="s">
        <v>149</v>
      </c>
      <c r="E124" s="250" t="s">
        <v>21</v>
      </c>
      <c r="F124" s="251" t="s">
        <v>1086</v>
      </c>
      <c r="G124" s="248"/>
      <c r="H124" s="252">
        <v>100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149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140</v>
      </c>
    </row>
    <row r="125" s="1" customFormat="1" ht="16.5" customHeight="1">
      <c r="B125" s="46"/>
      <c r="C125" s="235" t="s">
        <v>226</v>
      </c>
      <c r="D125" s="235" t="s">
        <v>142</v>
      </c>
      <c r="E125" s="236" t="s">
        <v>1087</v>
      </c>
      <c r="F125" s="237" t="s">
        <v>1088</v>
      </c>
      <c r="G125" s="238" t="s">
        <v>440</v>
      </c>
      <c r="H125" s="239">
        <v>15</v>
      </c>
      <c r="I125" s="240"/>
      <c r="J125" s="241">
        <f>ROUND(I125*H125,2)</f>
        <v>0</v>
      </c>
      <c r="K125" s="237" t="s">
        <v>146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0.0025999999999999999</v>
      </c>
      <c r="R125" s="244">
        <f>Q125*H125</f>
        <v>0.039</v>
      </c>
      <c r="S125" s="244">
        <v>0</v>
      </c>
      <c r="T125" s="245">
        <f>S125*H125</f>
        <v>0</v>
      </c>
      <c r="AR125" s="24" t="s">
        <v>147</v>
      </c>
      <c r="AT125" s="24" t="s">
        <v>142</v>
      </c>
      <c r="AU125" s="24" t="s">
        <v>79</v>
      </c>
      <c r="AY125" s="24" t="s">
        <v>140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147</v>
      </c>
      <c r="BM125" s="24" t="s">
        <v>1089</v>
      </c>
    </row>
    <row r="126" s="12" customFormat="1">
      <c r="B126" s="247"/>
      <c r="C126" s="248"/>
      <c r="D126" s="249" t="s">
        <v>149</v>
      </c>
      <c r="E126" s="250" t="s">
        <v>21</v>
      </c>
      <c r="F126" s="251" t="s">
        <v>1090</v>
      </c>
      <c r="G126" s="248"/>
      <c r="H126" s="252">
        <v>15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149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140</v>
      </c>
    </row>
    <row r="127" s="1" customFormat="1" ht="16.5" customHeight="1">
      <c r="B127" s="46"/>
      <c r="C127" s="235" t="s">
        <v>230</v>
      </c>
      <c r="D127" s="235" t="s">
        <v>142</v>
      </c>
      <c r="E127" s="236" t="s">
        <v>1091</v>
      </c>
      <c r="F127" s="237" t="s">
        <v>1092</v>
      </c>
      <c r="G127" s="238" t="s">
        <v>145</v>
      </c>
      <c r="H127" s="239">
        <v>11.25</v>
      </c>
      <c r="I127" s="240"/>
      <c r="J127" s="241">
        <f>ROUND(I127*H127,2)</f>
        <v>0</v>
      </c>
      <c r="K127" s="237" t="s">
        <v>146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147</v>
      </c>
      <c r="AT127" s="24" t="s">
        <v>142</v>
      </c>
      <c r="AU127" s="24" t="s">
        <v>79</v>
      </c>
      <c r="AY127" s="24" t="s">
        <v>140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147</v>
      </c>
      <c r="BM127" s="24" t="s">
        <v>1093</v>
      </c>
    </row>
    <row r="128" s="12" customFormat="1">
      <c r="B128" s="247"/>
      <c r="C128" s="248"/>
      <c r="D128" s="249" t="s">
        <v>149</v>
      </c>
      <c r="E128" s="250" t="s">
        <v>21</v>
      </c>
      <c r="F128" s="251" t="s">
        <v>1094</v>
      </c>
      <c r="G128" s="248"/>
      <c r="H128" s="252">
        <v>11.25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149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140</v>
      </c>
    </row>
    <row r="129" s="1" customFormat="1" ht="16.5" customHeight="1">
      <c r="B129" s="46"/>
      <c r="C129" s="281" t="s">
        <v>235</v>
      </c>
      <c r="D129" s="281" t="s">
        <v>293</v>
      </c>
      <c r="E129" s="282" t="s">
        <v>1095</v>
      </c>
      <c r="F129" s="283" t="s">
        <v>1096</v>
      </c>
      <c r="G129" s="284" t="s">
        <v>179</v>
      </c>
      <c r="H129" s="285">
        <v>1.6879999999999999</v>
      </c>
      <c r="I129" s="286"/>
      <c r="J129" s="287">
        <f>ROUND(I129*H129,2)</f>
        <v>0</v>
      </c>
      <c r="K129" s="283" t="s">
        <v>146</v>
      </c>
      <c r="L129" s="288"/>
      <c r="M129" s="289" t="s">
        <v>21</v>
      </c>
      <c r="N129" s="290" t="s">
        <v>40</v>
      </c>
      <c r="O129" s="47"/>
      <c r="P129" s="244">
        <f>O129*H129</f>
        <v>0</v>
      </c>
      <c r="Q129" s="244">
        <v>0.20000000000000001</v>
      </c>
      <c r="R129" s="244">
        <f>Q129*H129</f>
        <v>0.33760000000000001</v>
      </c>
      <c r="S129" s="244">
        <v>0</v>
      </c>
      <c r="T129" s="245">
        <f>S129*H129</f>
        <v>0</v>
      </c>
      <c r="AR129" s="24" t="s">
        <v>183</v>
      </c>
      <c r="AT129" s="24" t="s">
        <v>293</v>
      </c>
      <c r="AU129" s="24" t="s">
        <v>79</v>
      </c>
      <c r="AY129" s="24" t="s">
        <v>140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147</v>
      </c>
      <c r="BM129" s="24" t="s">
        <v>1097</v>
      </c>
    </row>
    <row r="130" s="12" customFormat="1">
      <c r="B130" s="247"/>
      <c r="C130" s="248"/>
      <c r="D130" s="249" t="s">
        <v>149</v>
      </c>
      <c r="E130" s="250" t="s">
        <v>21</v>
      </c>
      <c r="F130" s="251" t="s">
        <v>1098</v>
      </c>
      <c r="G130" s="248"/>
      <c r="H130" s="252">
        <v>1.6879999999999999</v>
      </c>
      <c r="I130" s="253"/>
      <c r="J130" s="248"/>
      <c r="K130" s="248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149</v>
      </c>
      <c r="AU130" s="258" t="s">
        <v>79</v>
      </c>
      <c r="AV130" s="12" t="s">
        <v>79</v>
      </c>
      <c r="AW130" s="12" t="s">
        <v>33</v>
      </c>
      <c r="AX130" s="12" t="s">
        <v>76</v>
      </c>
      <c r="AY130" s="258" t="s">
        <v>140</v>
      </c>
    </row>
    <row r="131" s="1" customFormat="1" ht="16.5" customHeight="1">
      <c r="B131" s="46"/>
      <c r="C131" s="235" t="s">
        <v>238</v>
      </c>
      <c r="D131" s="235" t="s">
        <v>142</v>
      </c>
      <c r="E131" s="236" t="s">
        <v>1099</v>
      </c>
      <c r="F131" s="237" t="s">
        <v>1100</v>
      </c>
      <c r="G131" s="238" t="s">
        <v>179</v>
      </c>
      <c r="H131" s="239">
        <v>246</v>
      </c>
      <c r="I131" s="240"/>
      <c r="J131" s="241">
        <f>ROUND(I131*H131,2)</f>
        <v>0</v>
      </c>
      <c r="K131" s="237" t="s">
        <v>146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147</v>
      </c>
      <c r="AT131" s="24" t="s">
        <v>142</v>
      </c>
      <c r="AU131" s="24" t="s">
        <v>79</v>
      </c>
      <c r="AY131" s="24" t="s">
        <v>140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147</v>
      </c>
      <c r="BM131" s="24" t="s">
        <v>1101</v>
      </c>
    </row>
    <row r="132" s="12" customFormat="1">
      <c r="B132" s="247"/>
      <c r="C132" s="248"/>
      <c r="D132" s="249" t="s">
        <v>149</v>
      </c>
      <c r="E132" s="250" t="s">
        <v>21</v>
      </c>
      <c r="F132" s="251" t="s">
        <v>1102</v>
      </c>
      <c r="G132" s="248"/>
      <c r="H132" s="252">
        <v>246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149</v>
      </c>
      <c r="AU132" s="258" t="s">
        <v>79</v>
      </c>
      <c r="AV132" s="12" t="s">
        <v>79</v>
      </c>
      <c r="AW132" s="12" t="s">
        <v>33</v>
      </c>
      <c r="AX132" s="12" t="s">
        <v>76</v>
      </c>
      <c r="AY132" s="258" t="s">
        <v>140</v>
      </c>
    </row>
    <row r="133" s="1" customFormat="1" ht="16.5" customHeight="1">
      <c r="B133" s="46"/>
      <c r="C133" s="235" t="s">
        <v>9</v>
      </c>
      <c r="D133" s="235" t="s">
        <v>142</v>
      </c>
      <c r="E133" s="236" t="s">
        <v>1103</v>
      </c>
      <c r="F133" s="237" t="s">
        <v>1104</v>
      </c>
      <c r="G133" s="238" t="s">
        <v>179</v>
      </c>
      <c r="H133" s="239">
        <v>246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147</v>
      </c>
      <c r="AT133" s="24" t="s">
        <v>142</v>
      </c>
      <c r="AU133" s="24" t="s">
        <v>79</v>
      </c>
      <c r="AY133" s="24" t="s">
        <v>140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147</v>
      </c>
      <c r="BM133" s="24" t="s">
        <v>1105</v>
      </c>
    </row>
    <row r="134" s="1" customFormat="1" ht="16.5" customHeight="1">
      <c r="B134" s="46"/>
      <c r="C134" s="235" t="s">
        <v>246</v>
      </c>
      <c r="D134" s="235" t="s">
        <v>142</v>
      </c>
      <c r="E134" s="236" t="s">
        <v>1106</v>
      </c>
      <c r="F134" s="237" t="s">
        <v>1107</v>
      </c>
      <c r="G134" s="238" t="s">
        <v>440</v>
      </c>
      <c r="H134" s="239">
        <v>10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147</v>
      </c>
      <c r="AT134" s="24" t="s">
        <v>142</v>
      </c>
      <c r="AU134" s="24" t="s">
        <v>79</v>
      </c>
      <c r="AY134" s="24" t="s">
        <v>140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147</v>
      </c>
      <c r="BM134" s="24" t="s">
        <v>1108</v>
      </c>
    </row>
    <row r="135" s="12" customFormat="1">
      <c r="B135" s="247"/>
      <c r="C135" s="248"/>
      <c r="D135" s="249" t="s">
        <v>149</v>
      </c>
      <c r="E135" s="250" t="s">
        <v>21</v>
      </c>
      <c r="F135" s="251" t="s">
        <v>1109</v>
      </c>
      <c r="G135" s="248"/>
      <c r="H135" s="252">
        <v>10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149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140</v>
      </c>
    </row>
    <row r="136" s="11" customFormat="1" ht="29.88" customHeight="1">
      <c r="B136" s="219"/>
      <c r="C136" s="220"/>
      <c r="D136" s="221" t="s">
        <v>68</v>
      </c>
      <c r="E136" s="233" t="s">
        <v>171</v>
      </c>
      <c r="F136" s="233" t="s">
        <v>1110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SUM(P137:P139)</f>
        <v>0</v>
      </c>
      <c r="Q136" s="227"/>
      <c r="R136" s="228">
        <f>SUM(R137:R139)</f>
        <v>7.1656000000000004</v>
      </c>
      <c r="S136" s="227"/>
      <c r="T136" s="229">
        <f>SUM(T137:T139)</f>
        <v>0</v>
      </c>
      <c r="AR136" s="230" t="s">
        <v>76</v>
      </c>
      <c r="AT136" s="231" t="s">
        <v>68</v>
      </c>
      <c r="AU136" s="231" t="s">
        <v>76</v>
      </c>
      <c r="AY136" s="230" t="s">
        <v>140</v>
      </c>
      <c r="BK136" s="232">
        <f>SUM(BK137:BK139)</f>
        <v>0</v>
      </c>
    </row>
    <row r="137" s="1" customFormat="1" ht="16.5" customHeight="1">
      <c r="B137" s="46"/>
      <c r="C137" s="235" t="s">
        <v>251</v>
      </c>
      <c r="D137" s="235" t="s">
        <v>142</v>
      </c>
      <c r="E137" s="236" t="s">
        <v>1111</v>
      </c>
      <c r="F137" s="237" t="s">
        <v>1112</v>
      </c>
      <c r="G137" s="238" t="s">
        <v>145</v>
      </c>
      <c r="H137" s="239">
        <v>26</v>
      </c>
      <c r="I137" s="240"/>
      <c r="J137" s="241">
        <f>ROUND(I137*H137,2)</f>
        <v>0</v>
      </c>
      <c r="K137" s="237" t="s">
        <v>146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0.27560000000000001</v>
      </c>
      <c r="R137" s="244">
        <f>Q137*H137</f>
        <v>7.1656000000000004</v>
      </c>
      <c r="S137" s="244">
        <v>0</v>
      </c>
      <c r="T137" s="245">
        <f>S137*H137</f>
        <v>0</v>
      </c>
      <c r="AR137" s="24" t="s">
        <v>147</v>
      </c>
      <c r="AT137" s="24" t="s">
        <v>142</v>
      </c>
      <c r="AU137" s="24" t="s">
        <v>79</v>
      </c>
      <c r="AY137" s="24" t="s">
        <v>140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147</v>
      </c>
      <c r="BM137" s="24" t="s">
        <v>1113</v>
      </c>
    </row>
    <row r="138" s="13" customFormat="1">
      <c r="B138" s="260"/>
      <c r="C138" s="261"/>
      <c r="D138" s="249" t="s">
        <v>149</v>
      </c>
      <c r="E138" s="262" t="s">
        <v>21</v>
      </c>
      <c r="F138" s="263" t="s">
        <v>1114</v>
      </c>
      <c r="G138" s="261"/>
      <c r="H138" s="262" t="s">
        <v>21</v>
      </c>
      <c r="I138" s="264"/>
      <c r="J138" s="261"/>
      <c r="K138" s="261"/>
      <c r="L138" s="265"/>
      <c r="M138" s="266"/>
      <c r="N138" s="267"/>
      <c r="O138" s="267"/>
      <c r="P138" s="267"/>
      <c r="Q138" s="267"/>
      <c r="R138" s="267"/>
      <c r="S138" s="267"/>
      <c r="T138" s="268"/>
      <c r="AT138" s="269" t="s">
        <v>149</v>
      </c>
      <c r="AU138" s="269" t="s">
        <v>79</v>
      </c>
      <c r="AV138" s="13" t="s">
        <v>76</v>
      </c>
      <c r="AW138" s="13" t="s">
        <v>33</v>
      </c>
      <c r="AX138" s="13" t="s">
        <v>69</v>
      </c>
      <c r="AY138" s="269" t="s">
        <v>140</v>
      </c>
    </row>
    <row r="139" s="12" customFormat="1">
      <c r="B139" s="247"/>
      <c r="C139" s="248"/>
      <c r="D139" s="249" t="s">
        <v>149</v>
      </c>
      <c r="E139" s="250" t="s">
        <v>21</v>
      </c>
      <c r="F139" s="251" t="s">
        <v>1115</v>
      </c>
      <c r="G139" s="248"/>
      <c r="H139" s="252">
        <v>26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149</v>
      </c>
      <c r="AU139" s="258" t="s">
        <v>79</v>
      </c>
      <c r="AV139" s="12" t="s">
        <v>79</v>
      </c>
      <c r="AW139" s="12" t="s">
        <v>33</v>
      </c>
      <c r="AX139" s="12" t="s">
        <v>76</v>
      </c>
      <c r="AY139" s="258" t="s">
        <v>140</v>
      </c>
    </row>
    <row r="140" s="11" customFormat="1" ht="29.88" customHeight="1">
      <c r="B140" s="219"/>
      <c r="C140" s="220"/>
      <c r="D140" s="221" t="s">
        <v>68</v>
      </c>
      <c r="E140" s="233" t="s">
        <v>183</v>
      </c>
      <c r="F140" s="233" t="s">
        <v>420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SUM(P141:P144)</f>
        <v>0</v>
      </c>
      <c r="Q140" s="227"/>
      <c r="R140" s="228">
        <f>SUM(R141:R144)</f>
        <v>8.3917999999999982</v>
      </c>
      <c r="S140" s="227"/>
      <c r="T140" s="229">
        <f>SUM(T141:T144)</f>
        <v>0</v>
      </c>
      <c r="AR140" s="230" t="s">
        <v>76</v>
      </c>
      <c r="AT140" s="231" t="s">
        <v>68</v>
      </c>
      <c r="AU140" s="231" t="s">
        <v>76</v>
      </c>
      <c r="AY140" s="230" t="s">
        <v>140</v>
      </c>
      <c r="BK140" s="232">
        <f>SUM(BK141:BK144)</f>
        <v>0</v>
      </c>
    </row>
    <row r="141" s="1" customFormat="1" ht="16.5" customHeight="1">
      <c r="B141" s="46"/>
      <c r="C141" s="235" t="s">
        <v>254</v>
      </c>
      <c r="D141" s="235" t="s">
        <v>142</v>
      </c>
      <c r="E141" s="236" t="s">
        <v>1116</v>
      </c>
      <c r="F141" s="237" t="s">
        <v>1117</v>
      </c>
      <c r="G141" s="238" t="s">
        <v>440</v>
      </c>
      <c r="H141" s="239">
        <v>10</v>
      </c>
      <c r="I141" s="240"/>
      <c r="J141" s="241">
        <f>ROUND(I141*H141,2)</f>
        <v>0</v>
      </c>
      <c r="K141" s="237" t="s">
        <v>146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0.0091800000000000007</v>
      </c>
      <c r="R141" s="244">
        <f>Q141*H141</f>
        <v>0.091800000000000007</v>
      </c>
      <c r="S141" s="244">
        <v>0</v>
      </c>
      <c r="T141" s="245">
        <f>S141*H141</f>
        <v>0</v>
      </c>
      <c r="AR141" s="24" t="s">
        <v>147</v>
      </c>
      <c r="AT141" s="24" t="s">
        <v>142</v>
      </c>
      <c r="AU141" s="24" t="s">
        <v>79</v>
      </c>
      <c r="AY141" s="24" t="s">
        <v>140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147</v>
      </c>
      <c r="BM141" s="24" t="s">
        <v>1118</v>
      </c>
    </row>
    <row r="142" s="12" customFormat="1">
      <c r="B142" s="247"/>
      <c r="C142" s="248"/>
      <c r="D142" s="249" t="s">
        <v>149</v>
      </c>
      <c r="E142" s="250" t="s">
        <v>21</v>
      </c>
      <c r="F142" s="251" t="s">
        <v>1119</v>
      </c>
      <c r="G142" s="248"/>
      <c r="H142" s="252">
        <v>10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149</v>
      </c>
      <c r="AU142" s="258" t="s">
        <v>79</v>
      </c>
      <c r="AV142" s="12" t="s">
        <v>79</v>
      </c>
      <c r="AW142" s="12" t="s">
        <v>33</v>
      </c>
      <c r="AX142" s="12" t="s">
        <v>76</v>
      </c>
      <c r="AY142" s="258" t="s">
        <v>140</v>
      </c>
    </row>
    <row r="143" s="1" customFormat="1" ht="16.5" customHeight="1">
      <c r="B143" s="46"/>
      <c r="C143" s="281" t="s">
        <v>258</v>
      </c>
      <c r="D143" s="281" t="s">
        <v>293</v>
      </c>
      <c r="E143" s="282" t="s">
        <v>1120</v>
      </c>
      <c r="F143" s="283" t="s">
        <v>1121</v>
      </c>
      <c r="G143" s="284" t="s">
        <v>440</v>
      </c>
      <c r="H143" s="285">
        <v>10</v>
      </c>
      <c r="I143" s="286"/>
      <c r="J143" s="287">
        <f>ROUND(I143*H143,2)</f>
        <v>0</v>
      </c>
      <c r="K143" s="283" t="s">
        <v>21</v>
      </c>
      <c r="L143" s="288"/>
      <c r="M143" s="289" t="s">
        <v>21</v>
      </c>
      <c r="N143" s="290" t="s">
        <v>40</v>
      </c>
      <c r="O143" s="47"/>
      <c r="P143" s="244">
        <f>O143*H143</f>
        <v>0</v>
      </c>
      <c r="Q143" s="244">
        <v>0.82999999999999996</v>
      </c>
      <c r="R143" s="244">
        <f>Q143*H143</f>
        <v>8.2999999999999989</v>
      </c>
      <c r="S143" s="244">
        <v>0</v>
      </c>
      <c r="T143" s="245">
        <f>S143*H143</f>
        <v>0</v>
      </c>
      <c r="AR143" s="24" t="s">
        <v>183</v>
      </c>
      <c r="AT143" s="24" t="s">
        <v>293</v>
      </c>
      <c r="AU143" s="24" t="s">
        <v>79</v>
      </c>
      <c r="AY143" s="24" t="s">
        <v>140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147</v>
      </c>
      <c r="BM143" s="24" t="s">
        <v>1122</v>
      </c>
    </row>
    <row r="144" s="12" customFormat="1">
      <c r="B144" s="247"/>
      <c r="C144" s="248"/>
      <c r="D144" s="249" t="s">
        <v>149</v>
      </c>
      <c r="E144" s="250" t="s">
        <v>21</v>
      </c>
      <c r="F144" s="251" t="s">
        <v>1119</v>
      </c>
      <c r="G144" s="248"/>
      <c r="H144" s="252">
        <v>10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149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140</v>
      </c>
    </row>
    <row r="145" s="11" customFormat="1" ht="29.88" customHeight="1">
      <c r="B145" s="219"/>
      <c r="C145" s="220"/>
      <c r="D145" s="221" t="s">
        <v>68</v>
      </c>
      <c r="E145" s="233" t="s">
        <v>817</v>
      </c>
      <c r="F145" s="233" t="s">
        <v>818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P146</f>
        <v>0</v>
      </c>
      <c r="Q145" s="227"/>
      <c r="R145" s="228">
        <f>R146</f>
        <v>0</v>
      </c>
      <c r="S145" s="227"/>
      <c r="T145" s="229">
        <f>T146</f>
        <v>0</v>
      </c>
      <c r="AR145" s="230" t="s">
        <v>76</v>
      </c>
      <c r="AT145" s="231" t="s">
        <v>68</v>
      </c>
      <c r="AU145" s="231" t="s">
        <v>76</v>
      </c>
      <c r="AY145" s="230" t="s">
        <v>140</v>
      </c>
      <c r="BK145" s="232">
        <f>BK146</f>
        <v>0</v>
      </c>
    </row>
    <row r="146" s="1" customFormat="1" ht="16.5" customHeight="1">
      <c r="B146" s="46"/>
      <c r="C146" s="235" t="s">
        <v>261</v>
      </c>
      <c r="D146" s="235" t="s">
        <v>142</v>
      </c>
      <c r="E146" s="236" t="s">
        <v>1123</v>
      </c>
      <c r="F146" s="237" t="s">
        <v>1124</v>
      </c>
      <c r="G146" s="238" t="s">
        <v>296</v>
      </c>
      <c r="H146" s="239">
        <v>15.957000000000001</v>
      </c>
      <c r="I146" s="240"/>
      <c r="J146" s="241">
        <f>ROUND(I146*H146,2)</f>
        <v>0</v>
      </c>
      <c r="K146" s="237" t="s">
        <v>146</v>
      </c>
      <c r="L146" s="72"/>
      <c r="M146" s="242" t="s">
        <v>21</v>
      </c>
      <c r="N146" s="300" t="s">
        <v>40</v>
      </c>
      <c r="O146" s="297"/>
      <c r="P146" s="298">
        <f>O146*H146</f>
        <v>0</v>
      </c>
      <c r="Q146" s="298">
        <v>0</v>
      </c>
      <c r="R146" s="298">
        <f>Q146*H146</f>
        <v>0</v>
      </c>
      <c r="S146" s="298">
        <v>0</v>
      </c>
      <c r="T146" s="299">
        <f>S146*H146</f>
        <v>0</v>
      </c>
      <c r="AR146" s="24" t="s">
        <v>147</v>
      </c>
      <c r="AT146" s="24" t="s">
        <v>142</v>
      </c>
      <c r="AU146" s="24" t="s">
        <v>79</v>
      </c>
      <c r="AY146" s="24" t="s">
        <v>140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147</v>
      </c>
      <c r="BM146" s="24" t="s">
        <v>1125</v>
      </c>
    </row>
    <row r="147" s="1" customFormat="1" ht="6.96" customHeight="1">
      <c r="B147" s="67"/>
      <c r="C147" s="68"/>
      <c r="D147" s="68"/>
      <c r="E147" s="68"/>
      <c r="F147" s="68"/>
      <c r="G147" s="68"/>
      <c r="H147" s="68"/>
      <c r="I147" s="178"/>
      <c r="J147" s="68"/>
      <c r="K147" s="68"/>
      <c r="L147" s="72"/>
    </row>
  </sheetData>
  <sheetProtection sheet="1" autoFilter="0" formatColumns="0" formatRows="0" objects="1" scenarios="1" spinCount="100000" saltValue="TZr0SLEYF2WX9y1OQNy8EZOIgIdTHFe/C8iKNaqaMejmPjCBz6M+4ufuDbplc1wLlgssLTGnZRxSsaPrWKmTDA==" hashValue="Si2ZLAlnv+ln6e0PdiEOGOnz0fGN/hhw0I4cEIzsk1h6P71iubwjkQ/pQGtVwoAlBCJ5slId1HXXzbDR0UGQEA==" algorithmName="SHA-512" password="CC35"/>
  <autoFilter ref="C86:K14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100</v>
      </c>
      <c r="G1" s="151" t="s">
        <v>101</v>
      </c>
      <c r="H1" s="151"/>
      <c r="I1" s="152"/>
      <c r="J1" s="151" t="s">
        <v>102</v>
      </c>
      <c r="K1" s="150" t="s">
        <v>103</v>
      </c>
      <c r="L1" s="151" t="s">
        <v>104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95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ht="36.96" customHeight="1">
      <c r="B4" s="28"/>
      <c r="C4" s="29"/>
      <c r="D4" s="30" t="s">
        <v>105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Nuselská, Praha 4, č.akce 999055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106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1126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108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1126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13.6.2017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="1" customFormat="1" ht="14.4" customHeight="1">
      <c r="B32" s="46"/>
      <c r="C32" s="47"/>
      <c r="D32" s="55" t="s">
        <v>39</v>
      </c>
      <c r="E32" s="55" t="s">
        <v>40</v>
      </c>
      <c r="F32" s="169">
        <f>ROUND(SUM(BE88:BE113), 2)</f>
        <v>0</v>
      </c>
      <c r="G32" s="47"/>
      <c r="H32" s="47"/>
      <c r="I32" s="170">
        <v>0.20999999999999999</v>
      </c>
      <c r="J32" s="169">
        <f>ROUND(ROUND((SUM(BE88:BE113)), 2)*I32, 2)</f>
        <v>0</v>
      </c>
      <c r="K32" s="51"/>
    </row>
    <row r="33" s="1" customFormat="1" ht="14.4" customHeight="1">
      <c r="B33" s="46"/>
      <c r="C33" s="47"/>
      <c r="D33" s="47"/>
      <c r="E33" s="55" t="s">
        <v>41</v>
      </c>
      <c r="F33" s="169">
        <f>ROUND(SUM(BF88:BF113), 2)</f>
        <v>0</v>
      </c>
      <c r="G33" s="47"/>
      <c r="H33" s="47"/>
      <c r="I33" s="170">
        <v>0.14999999999999999</v>
      </c>
      <c r="J33" s="169">
        <f>ROUND(ROUND((SUM(BF88:BF113)),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42</v>
      </c>
      <c r="F34" s="169">
        <f>ROUND(SUM(BG88:BG113),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43</v>
      </c>
      <c r="F35" s="169">
        <f>ROUND(SUM(BH88:BH113),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44</v>
      </c>
      <c r="F36" s="169">
        <f>ROUND(SUM(BI88:BI113),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109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Nuselská, Praha 4, č.akce 999055</v>
      </c>
      <c r="F47" s="40"/>
      <c r="G47" s="40"/>
      <c r="H47" s="40"/>
      <c r="I47" s="156"/>
      <c r="J47" s="47"/>
      <c r="K47" s="51"/>
    </row>
    <row r="48">
      <c r="B48" s="28"/>
      <c r="C48" s="40" t="s">
        <v>106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1126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108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 xml:space="preserve">SO 901 - SO 901 - DIO  - 3.etapa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13.6.2017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110</v>
      </c>
      <c r="D58" s="171"/>
      <c r="E58" s="171"/>
      <c r="F58" s="171"/>
      <c r="G58" s="171"/>
      <c r="H58" s="171"/>
      <c r="I58" s="185"/>
      <c r="J58" s="186" t="s">
        <v>111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112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113</v>
      </c>
    </row>
    <row r="61" s="8" customFormat="1" ht="24.96" customHeight="1">
      <c r="B61" s="189"/>
      <c r="C61" s="190"/>
      <c r="D61" s="191" t="s">
        <v>114</v>
      </c>
      <c r="E61" s="192"/>
      <c r="F61" s="192"/>
      <c r="G61" s="192"/>
      <c r="H61" s="192"/>
      <c r="I61" s="193"/>
      <c r="J61" s="194">
        <f>J89</f>
        <v>0</v>
      </c>
      <c r="K61" s="195"/>
    </row>
    <row r="62" s="9" customFormat="1" ht="19.92" customHeight="1">
      <c r="B62" s="196"/>
      <c r="C62" s="197"/>
      <c r="D62" s="198" t="s">
        <v>115</v>
      </c>
      <c r="E62" s="199"/>
      <c r="F62" s="199"/>
      <c r="G62" s="199"/>
      <c r="H62" s="199"/>
      <c r="I62" s="200"/>
      <c r="J62" s="201">
        <f>J90</f>
        <v>0</v>
      </c>
      <c r="K62" s="202"/>
    </row>
    <row r="63" s="9" customFormat="1" ht="19.92" customHeight="1">
      <c r="B63" s="196"/>
      <c r="C63" s="197"/>
      <c r="D63" s="198" t="s">
        <v>117</v>
      </c>
      <c r="E63" s="199"/>
      <c r="F63" s="199"/>
      <c r="G63" s="199"/>
      <c r="H63" s="199"/>
      <c r="I63" s="200"/>
      <c r="J63" s="201">
        <f>J93</f>
        <v>0</v>
      </c>
      <c r="K63" s="202"/>
    </row>
    <row r="64" s="9" customFormat="1" ht="19.92" customHeight="1">
      <c r="B64" s="196"/>
      <c r="C64" s="197"/>
      <c r="D64" s="198" t="s">
        <v>119</v>
      </c>
      <c r="E64" s="199"/>
      <c r="F64" s="199"/>
      <c r="G64" s="199"/>
      <c r="H64" s="199"/>
      <c r="I64" s="200"/>
      <c r="J64" s="201">
        <f>J98</f>
        <v>0</v>
      </c>
      <c r="K64" s="202"/>
    </row>
    <row r="65" s="9" customFormat="1" ht="19.92" customHeight="1">
      <c r="B65" s="196"/>
      <c r="C65" s="197"/>
      <c r="D65" s="198" t="s">
        <v>120</v>
      </c>
      <c r="E65" s="199"/>
      <c r="F65" s="199"/>
      <c r="G65" s="199"/>
      <c r="H65" s="199"/>
      <c r="I65" s="200"/>
      <c r="J65" s="201">
        <f>J105</f>
        <v>0</v>
      </c>
      <c r="K65" s="202"/>
    </row>
    <row r="66" s="9" customFormat="1" ht="19.92" customHeight="1">
      <c r="B66" s="196"/>
      <c r="C66" s="197"/>
      <c r="D66" s="198" t="s">
        <v>121</v>
      </c>
      <c r="E66" s="199"/>
      <c r="F66" s="199"/>
      <c r="G66" s="199"/>
      <c r="H66" s="199"/>
      <c r="I66" s="200"/>
      <c r="J66" s="201">
        <f>J112</f>
        <v>0</v>
      </c>
      <c r="K66" s="202"/>
    </row>
    <row r="67" s="1" customFormat="1" ht="21.84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="1" customFormat="1" ht="6.96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="1" customFormat="1" ht="6.96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="1" customFormat="1" ht="36.96" customHeight="1">
      <c r="B73" s="46"/>
      <c r="C73" s="73" t="s">
        <v>124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="1" customFormat="1" ht="16.5" customHeight="1">
      <c r="B76" s="46"/>
      <c r="C76" s="74"/>
      <c r="D76" s="74"/>
      <c r="E76" s="204" t="str">
        <f>E7</f>
        <v>Nuselská, Praha 4, č.akce 999055</v>
      </c>
      <c r="F76" s="76"/>
      <c r="G76" s="76"/>
      <c r="H76" s="76"/>
      <c r="I76" s="203"/>
      <c r="J76" s="74"/>
      <c r="K76" s="74"/>
      <c r="L76" s="72"/>
    </row>
    <row r="77">
      <c r="B77" s="28"/>
      <c r="C77" s="76" t="s">
        <v>106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="1" customFormat="1" ht="16.5" customHeight="1">
      <c r="B78" s="46"/>
      <c r="C78" s="74"/>
      <c r="D78" s="74"/>
      <c r="E78" s="204" t="s">
        <v>1126</v>
      </c>
      <c r="F78" s="74"/>
      <c r="G78" s="74"/>
      <c r="H78" s="74"/>
      <c r="I78" s="203"/>
      <c r="J78" s="74"/>
      <c r="K78" s="74"/>
      <c r="L78" s="72"/>
    </row>
    <row r="79" s="1" customFormat="1" ht="14.4" customHeight="1">
      <c r="B79" s="46"/>
      <c r="C79" s="76" t="s">
        <v>108</v>
      </c>
      <c r="D79" s="74"/>
      <c r="E79" s="74"/>
      <c r="F79" s="74"/>
      <c r="G79" s="74"/>
      <c r="H79" s="74"/>
      <c r="I79" s="203"/>
      <c r="J79" s="74"/>
      <c r="K79" s="74"/>
      <c r="L79" s="72"/>
    </row>
    <row r="80" s="1" customFormat="1" ht="17.25" customHeight="1">
      <c r="B80" s="46"/>
      <c r="C80" s="74"/>
      <c r="D80" s="74"/>
      <c r="E80" s="82" t="str">
        <f>E11</f>
        <v xml:space="preserve">SO 901 - SO 901 - DIO  - 3.etapa</v>
      </c>
      <c r="F80" s="74"/>
      <c r="G80" s="74"/>
      <c r="H80" s="74"/>
      <c r="I80" s="203"/>
      <c r="J80" s="74"/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13.6.2017</v>
      </c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="1" customFormat="1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="1" customFormat="1" ht="10.32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="10" customFormat="1" ht="29.28" customHeight="1">
      <c r="B87" s="209"/>
      <c r="C87" s="210" t="s">
        <v>125</v>
      </c>
      <c r="D87" s="211" t="s">
        <v>54</v>
      </c>
      <c r="E87" s="211" t="s">
        <v>50</v>
      </c>
      <c r="F87" s="211" t="s">
        <v>126</v>
      </c>
      <c r="G87" s="211" t="s">
        <v>127</v>
      </c>
      <c r="H87" s="211" t="s">
        <v>128</v>
      </c>
      <c r="I87" s="212" t="s">
        <v>129</v>
      </c>
      <c r="J87" s="211" t="s">
        <v>111</v>
      </c>
      <c r="K87" s="213" t="s">
        <v>130</v>
      </c>
      <c r="L87" s="214"/>
      <c r="M87" s="102" t="s">
        <v>131</v>
      </c>
      <c r="N87" s="103" t="s">
        <v>39</v>
      </c>
      <c r="O87" s="103" t="s">
        <v>132</v>
      </c>
      <c r="P87" s="103" t="s">
        <v>133</v>
      </c>
      <c r="Q87" s="103" t="s">
        <v>134</v>
      </c>
      <c r="R87" s="103" t="s">
        <v>135</v>
      </c>
      <c r="S87" s="103" t="s">
        <v>136</v>
      </c>
      <c r="T87" s="104" t="s">
        <v>137</v>
      </c>
    </row>
    <row r="88" s="1" customFormat="1" ht="29.28" customHeight="1">
      <c r="B88" s="46"/>
      <c r="C88" s="108" t="s">
        <v>112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</f>
        <v>0</v>
      </c>
      <c r="Q88" s="106"/>
      <c r="R88" s="216">
        <f>R89</f>
        <v>337.44</v>
      </c>
      <c r="S88" s="106"/>
      <c r="T88" s="217">
        <f>T89</f>
        <v>256</v>
      </c>
      <c r="AT88" s="24" t="s">
        <v>68</v>
      </c>
      <c r="AU88" s="24" t="s">
        <v>113</v>
      </c>
      <c r="BK88" s="218">
        <f>BK89</f>
        <v>0</v>
      </c>
    </row>
    <row r="89" s="11" customFormat="1" ht="37.44" customHeight="1">
      <c r="B89" s="219"/>
      <c r="C89" s="220"/>
      <c r="D89" s="221" t="s">
        <v>68</v>
      </c>
      <c r="E89" s="222" t="s">
        <v>138</v>
      </c>
      <c r="F89" s="222" t="s">
        <v>139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P90+P93+P98+P105+P112</f>
        <v>0</v>
      </c>
      <c r="Q89" s="227"/>
      <c r="R89" s="228">
        <f>R90+R93+R98+R105+R112</f>
        <v>337.44</v>
      </c>
      <c r="S89" s="227"/>
      <c r="T89" s="229">
        <f>T90+T93+T98+T105+T112</f>
        <v>256</v>
      </c>
      <c r="AR89" s="230" t="s">
        <v>76</v>
      </c>
      <c r="AT89" s="231" t="s">
        <v>68</v>
      </c>
      <c r="AU89" s="231" t="s">
        <v>69</v>
      </c>
      <c r="AY89" s="230" t="s">
        <v>140</v>
      </c>
      <c r="BK89" s="232">
        <f>BK90+BK93+BK98+BK105+BK112</f>
        <v>0</v>
      </c>
    </row>
    <row r="90" s="11" customFormat="1" ht="19.92" customHeight="1">
      <c r="B90" s="219"/>
      <c r="C90" s="220"/>
      <c r="D90" s="221" t="s">
        <v>68</v>
      </c>
      <c r="E90" s="233" t="s">
        <v>76</v>
      </c>
      <c r="F90" s="233" t="s">
        <v>141</v>
      </c>
      <c r="G90" s="220"/>
      <c r="H90" s="220"/>
      <c r="I90" s="223"/>
      <c r="J90" s="234">
        <f>BK90</f>
        <v>0</v>
      </c>
      <c r="K90" s="220"/>
      <c r="L90" s="225"/>
      <c r="M90" s="226"/>
      <c r="N90" s="227"/>
      <c r="O90" s="227"/>
      <c r="P90" s="228">
        <f>SUM(P91:P92)</f>
        <v>0</v>
      </c>
      <c r="Q90" s="227"/>
      <c r="R90" s="228">
        <f>SUM(R91:R92)</f>
        <v>0.12000000000000001</v>
      </c>
      <c r="S90" s="227"/>
      <c r="T90" s="229">
        <f>SUM(T91:T92)</f>
        <v>256</v>
      </c>
      <c r="AR90" s="230" t="s">
        <v>76</v>
      </c>
      <c r="AT90" s="231" t="s">
        <v>68</v>
      </c>
      <c r="AU90" s="231" t="s">
        <v>76</v>
      </c>
      <c r="AY90" s="230" t="s">
        <v>140</v>
      </c>
      <c r="BK90" s="232">
        <f>SUM(BK91:BK92)</f>
        <v>0</v>
      </c>
    </row>
    <row r="91" s="1" customFormat="1" ht="25.5" customHeight="1">
      <c r="B91" s="46"/>
      <c r="C91" s="235" t="s">
        <v>76</v>
      </c>
      <c r="D91" s="235" t="s">
        <v>142</v>
      </c>
      <c r="E91" s="236" t="s">
        <v>1127</v>
      </c>
      <c r="F91" s="237" t="s">
        <v>1128</v>
      </c>
      <c r="G91" s="238" t="s">
        <v>145</v>
      </c>
      <c r="H91" s="239">
        <v>2000</v>
      </c>
      <c r="I91" s="240"/>
      <c r="J91" s="241">
        <f>ROUND(I91*H91,2)</f>
        <v>0</v>
      </c>
      <c r="K91" s="237" t="s">
        <v>146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6.0000000000000002E-05</v>
      </c>
      <c r="R91" s="244">
        <f>Q91*H91</f>
        <v>0.12000000000000001</v>
      </c>
      <c r="S91" s="244">
        <v>0.128</v>
      </c>
      <c r="T91" s="245">
        <f>S91*H91</f>
        <v>256</v>
      </c>
      <c r="AR91" s="24" t="s">
        <v>147</v>
      </c>
      <c r="AT91" s="24" t="s">
        <v>142</v>
      </c>
      <c r="AU91" s="24" t="s">
        <v>79</v>
      </c>
      <c r="AY91" s="24" t="s">
        <v>140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147</v>
      </c>
      <c r="BM91" s="24" t="s">
        <v>1129</v>
      </c>
    </row>
    <row r="92" s="12" customFormat="1">
      <c r="B92" s="247"/>
      <c r="C92" s="248"/>
      <c r="D92" s="249" t="s">
        <v>149</v>
      </c>
      <c r="E92" s="250" t="s">
        <v>21</v>
      </c>
      <c r="F92" s="251" t="s">
        <v>1130</v>
      </c>
      <c r="G92" s="248"/>
      <c r="H92" s="252">
        <v>2000</v>
      </c>
      <c r="I92" s="253"/>
      <c r="J92" s="248"/>
      <c r="K92" s="248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149</v>
      </c>
      <c r="AU92" s="258" t="s">
        <v>79</v>
      </c>
      <c r="AV92" s="12" t="s">
        <v>79</v>
      </c>
      <c r="AW92" s="12" t="s">
        <v>33</v>
      </c>
      <c r="AX92" s="12" t="s">
        <v>76</v>
      </c>
      <c r="AY92" s="258" t="s">
        <v>140</v>
      </c>
    </row>
    <row r="93" s="11" customFormat="1" ht="29.88" customHeight="1">
      <c r="B93" s="219"/>
      <c r="C93" s="220"/>
      <c r="D93" s="221" t="s">
        <v>68</v>
      </c>
      <c r="E93" s="233" t="s">
        <v>166</v>
      </c>
      <c r="F93" s="233" t="s">
        <v>357</v>
      </c>
      <c r="G93" s="220"/>
      <c r="H93" s="220"/>
      <c r="I93" s="223"/>
      <c r="J93" s="234">
        <f>BK93</f>
        <v>0</v>
      </c>
      <c r="K93" s="220"/>
      <c r="L93" s="225"/>
      <c r="M93" s="226"/>
      <c r="N93" s="227"/>
      <c r="O93" s="227"/>
      <c r="P93" s="228">
        <f>SUM(P94:P97)</f>
        <v>0</v>
      </c>
      <c r="Q93" s="227"/>
      <c r="R93" s="228">
        <f>SUM(R94:R97)</f>
        <v>337.31999999999999</v>
      </c>
      <c r="S93" s="227"/>
      <c r="T93" s="229">
        <f>SUM(T94:T97)</f>
        <v>0</v>
      </c>
      <c r="AR93" s="230" t="s">
        <v>76</v>
      </c>
      <c r="AT93" s="231" t="s">
        <v>68</v>
      </c>
      <c r="AU93" s="231" t="s">
        <v>76</v>
      </c>
      <c r="AY93" s="230" t="s">
        <v>140</v>
      </c>
      <c r="BK93" s="232">
        <f>SUM(BK94:BK97)</f>
        <v>0</v>
      </c>
    </row>
    <row r="94" s="1" customFormat="1" ht="38.25" customHeight="1">
      <c r="B94" s="46"/>
      <c r="C94" s="235" t="s">
        <v>79</v>
      </c>
      <c r="D94" s="235" t="s">
        <v>142</v>
      </c>
      <c r="E94" s="236" t="s">
        <v>1131</v>
      </c>
      <c r="F94" s="237" t="s">
        <v>1132</v>
      </c>
      <c r="G94" s="238" t="s">
        <v>145</v>
      </c>
      <c r="H94" s="239">
        <v>2000</v>
      </c>
      <c r="I94" s="240"/>
      <c r="J94" s="241">
        <f>ROUND(I94*H94,2)</f>
        <v>0</v>
      </c>
      <c r="K94" s="237" t="s">
        <v>146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0.16794999999999999</v>
      </c>
      <c r="R94" s="244">
        <f>Q94*H94</f>
        <v>335.89999999999998</v>
      </c>
      <c r="S94" s="244">
        <v>0</v>
      </c>
      <c r="T94" s="245">
        <f>S94*H94</f>
        <v>0</v>
      </c>
      <c r="AR94" s="24" t="s">
        <v>147</v>
      </c>
      <c r="AT94" s="24" t="s">
        <v>142</v>
      </c>
      <c r="AU94" s="24" t="s">
        <v>79</v>
      </c>
      <c r="AY94" s="24" t="s">
        <v>140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147</v>
      </c>
      <c r="BM94" s="24" t="s">
        <v>1133</v>
      </c>
    </row>
    <row r="95" s="12" customFormat="1">
      <c r="B95" s="247"/>
      <c r="C95" s="248"/>
      <c r="D95" s="249" t="s">
        <v>149</v>
      </c>
      <c r="E95" s="250" t="s">
        <v>21</v>
      </c>
      <c r="F95" s="251" t="s">
        <v>1134</v>
      </c>
      <c r="G95" s="248"/>
      <c r="H95" s="252">
        <v>2000</v>
      </c>
      <c r="I95" s="253"/>
      <c r="J95" s="248"/>
      <c r="K95" s="248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149</v>
      </c>
      <c r="AU95" s="258" t="s">
        <v>79</v>
      </c>
      <c r="AV95" s="12" t="s">
        <v>79</v>
      </c>
      <c r="AW95" s="12" t="s">
        <v>33</v>
      </c>
      <c r="AX95" s="12" t="s">
        <v>76</v>
      </c>
      <c r="AY95" s="258" t="s">
        <v>140</v>
      </c>
    </row>
    <row r="96" s="1" customFormat="1" ht="16.5" customHeight="1">
      <c r="B96" s="46"/>
      <c r="C96" s="235" t="s">
        <v>155</v>
      </c>
      <c r="D96" s="235" t="s">
        <v>142</v>
      </c>
      <c r="E96" s="236" t="s">
        <v>385</v>
      </c>
      <c r="F96" s="237" t="s">
        <v>386</v>
      </c>
      <c r="G96" s="238" t="s">
        <v>145</v>
      </c>
      <c r="H96" s="239">
        <v>2000</v>
      </c>
      <c r="I96" s="240"/>
      <c r="J96" s="241">
        <f>ROUND(I96*H96,2)</f>
        <v>0</v>
      </c>
      <c r="K96" s="237" t="s">
        <v>146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0.00071000000000000002</v>
      </c>
      <c r="R96" s="244">
        <f>Q96*H96</f>
        <v>1.4199999999999999</v>
      </c>
      <c r="S96" s="244">
        <v>0</v>
      </c>
      <c r="T96" s="245">
        <f>S96*H96</f>
        <v>0</v>
      </c>
      <c r="AR96" s="24" t="s">
        <v>147</v>
      </c>
      <c r="AT96" s="24" t="s">
        <v>142</v>
      </c>
      <c r="AU96" s="24" t="s">
        <v>79</v>
      </c>
      <c r="AY96" s="24" t="s">
        <v>140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147</v>
      </c>
      <c r="BM96" s="24" t="s">
        <v>1135</v>
      </c>
    </row>
    <row r="97" s="1" customFormat="1" ht="25.5" customHeight="1">
      <c r="B97" s="46"/>
      <c r="C97" s="235" t="s">
        <v>147</v>
      </c>
      <c r="D97" s="235" t="s">
        <v>142</v>
      </c>
      <c r="E97" s="236" t="s">
        <v>1136</v>
      </c>
      <c r="F97" s="237" t="s">
        <v>1137</v>
      </c>
      <c r="G97" s="238" t="s">
        <v>145</v>
      </c>
      <c r="H97" s="239">
        <v>2000</v>
      </c>
      <c r="I97" s="240"/>
      <c r="J97" s="241">
        <f>ROUND(I97*H97,2)</f>
        <v>0</v>
      </c>
      <c r="K97" s="237" t="s">
        <v>146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147</v>
      </c>
      <c r="AT97" s="24" t="s">
        <v>142</v>
      </c>
      <c r="AU97" s="24" t="s">
        <v>79</v>
      </c>
      <c r="AY97" s="24" t="s">
        <v>140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147</v>
      </c>
      <c r="BM97" s="24" t="s">
        <v>1138</v>
      </c>
    </row>
    <row r="98" s="11" customFormat="1" ht="29.88" customHeight="1">
      <c r="B98" s="219"/>
      <c r="C98" s="220"/>
      <c r="D98" s="221" t="s">
        <v>68</v>
      </c>
      <c r="E98" s="233" t="s">
        <v>190</v>
      </c>
      <c r="F98" s="233" t="s">
        <v>537</v>
      </c>
      <c r="G98" s="220"/>
      <c r="H98" s="220"/>
      <c r="I98" s="223"/>
      <c r="J98" s="234">
        <f>BK98</f>
        <v>0</v>
      </c>
      <c r="K98" s="220"/>
      <c r="L98" s="225"/>
      <c r="M98" s="226"/>
      <c r="N98" s="227"/>
      <c r="O98" s="227"/>
      <c r="P98" s="228">
        <f>SUM(P99:P104)</f>
        <v>0</v>
      </c>
      <c r="Q98" s="227"/>
      <c r="R98" s="228">
        <f>SUM(R99:R104)</f>
        <v>0</v>
      </c>
      <c r="S98" s="227"/>
      <c r="T98" s="229">
        <f>SUM(T99:T104)</f>
        <v>0</v>
      </c>
      <c r="AR98" s="230" t="s">
        <v>76</v>
      </c>
      <c r="AT98" s="231" t="s">
        <v>68</v>
      </c>
      <c r="AU98" s="231" t="s">
        <v>76</v>
      </c>
      <c r="AY98" s="230" t="s">
        <v>140</v>
      </c>
      <c r="BK98" s="232">
        <f>SUM(BK99:BK104)</f>
        <v>0</v>
      </c>
    </row>
    <row r="99" s="1" customFormat="1" ht="16.5" customHeight="1">
      <c r="B99" s="46"/>
      <c r="C99" s="235" t="s">
        <v>166</v>
      </c>
      <c r="D99" s="235" t="s">
        <v>142</v>
      </c>
      <c r="E99" s="236" t="s">
        <v>1139</v>
      </c>
      <c r="F99" s="237" t="s">
        <v>1140</v>
      </c>
      <c r="G99" s="238" t="s">
        <v>440</v>
      </c>
      <c r="H99" s="239">
        <v>400</v>
      </c>
      <c r="I99" s="240"/>
      <c r="J99" s="241">
        <f>ROUND(I99*H99,2)</f>
        <v>0</v>
      </c>
      <c r="K99" s="237" t="s">
        <v>146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147</v>
      </c>
      <c r="AT99" s="24" t="s">
        <v>142</v>
      </c>
      <c r="AU99" s="24" t="s">
        <v>79</v>
      </c>
      <c r="AY99" s="24" t="s">
        <v>140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147</v>
      </c>
      <c r="BM99" s="24" t="s">
        <v>1141</v>
      </c>
    </row>
    <row r="100" s="1" customFormat="1" ht="16.5" customHeight="1">
      <c r="B100" s="46"/>
      <c r="C100" s="235" t="s">
        <v>171</v>
      </c>
      <c r="D100" s="235" t="s">
        <v>142</v>
      </c>
      <c r="E100" s="236" t="s">
        <v>1142</v>
      </c>
      <c r="F100" s="237" t="s">
        <v>1143</v>
      </c>
      <c r="G100" s="238" t="s">
        <v>440</v>
      </c>
      <c r="H100" s="239">
        <v>50</v>
      </c>
      <c r="I100" s="240"/>
      <c r="J100" s="241">
        <f>ROUND(I100*H100,2)</f>
        <v>0</v>
      </c>
      <c r="K100" s="237" t="s">
        <v>146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147</v>
      </c>
      <c r="AT100" s="24" t="s">
        <v>142</v>
      </c>
      <c r="AU100" s="24" t="s">
        <v>79</v>
      </c>
      <c r="AY100" s="24" t="s">
        <v>140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147</v>
      </c>
      <c r="BM100" s="24" t="s">
        <v>1144</v>
      </c>
    </row>
    <row r="101" s="1" customFormat="1" ht="25.5" customHeight="1">
      <c r="B101" s="46"/>
      <c r="C101" s="235" t="s">
        <v>176</v>
      </c>
      <c r="D101" s="235" t="s">
        <v>142</v>
      </c>
      <c r="E101" s="236" t="s">
        <v>1145</v>
      </c>
      <c r="F101" s="237" t="s">
        <v>1146</v>
      </c>
      <c r="G101" s="238" t="s">
        <v>440</v>
      </c>
      <c r="H101" s="239">
        <v>48000</v>
      </c>
      <c r="I101" s="240"/>
      <c r="J101" s="241">
        <f>ROUND(I101*H101,2)</f>
        <v>0</v>
      </c>
      <c r="K101" s="237" t="s">
        <v>146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147</v>
      </c>
      <c r="AT101" s="24" t="s">
        <v>142</v>
      </c>
      <c r="AU101" s="24" t="s">
        <v>79</v>
      </c>
      <c r="AY101" s="24" t="s">
        <v>140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147</v>
      </c>
      <c r="BM101" s="24" t="s">
        <v>1147</v>
      </c>
    </row>
    <row r="102" s="12" customFormat="1">
      <c r="B102" s="247"/>
      <c r="C102" s="248"/>
      <c r="D102" s="249" t="s">
        <v>149</v>
      </c>
      <c r="E102" s="250" t="s">
        <v>21</v>
      </c>
      <c r="F102" s="251" t="s">
        <v>1148</v>
      </c>
      <c r="G102" s="248"/>
      <c r="H102" s="252">
        <v>48000</v>
      </c>
      <c r="I102" s="253"/>
      <c r="J102" s="248"/>
      <c r="K102" s="248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149</v>
      </c>
      <c r="AU102" s="258" t="s">
        <v>79</v>
      </c>
      <c r="AV102" s="12" t="s">
        <v>79</v>
      </c>
      <c r="AW102" s="12" t="s">
        <v>33</v>
      </c>
      <c r="AX102" s="12" t="s">
        <v>76</v>
      </c>
      <c r="AY102" s="258" t="s">
        <v>140</v>
      </c>
    </row>
    <row r="103" s="1" customFormat="1" ht="25.5" customHeight="1">
      <c r="B103" s="46"/>
      <c r="C103" s="235" t="s">
        <v>183</v>
      </c>
      <c r="D103" s="235" t="s">
        <v>142</v>
      </c>
      <c r="E103" s="236" t="s">
        <v>1149</v>
      </c>
      <c r="F103" s="237" t="s">
        <v>1150</v>
      </c>
      <c r="G103" s="238" t="s">
        <v>440</v>
      </c>
      <c r="H103" s="239">
        <v>6000</v>
      </c>
      <c r="I103" s="240"/>
      <c r="J103" s="241">
        <f>ROUND(I103*H103,2)</f>
        <v>0</v>
      </c>
      <c r="K103" s="237" t="s">
        <v>146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147</v>
      </c>
      <c r="AT103" s="24" t="s">
        <v>142</v>
      </c>
      <c r="AU103" s="24" t="s">
        <v>79</v>
      </c>
      <c r="AY103" s="24" t="s">
        <v>140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147</v>
      </c>
      <c r="BM103" s="24" t="s">
        <v>1151</v>
      </c>
    </row>
    <row r="104" s="12" customFormat="1">
      <c r="B104" s="247"/>
      <c r="C104" s="248"/>
      <c r="D104" s="249" t="s">
        <v>149</v>
      </c>
      <c r="E104" s="250" t="s">
        <v>21</v>
      </c>
      <c r="F104" s="251" t="s">
        <v>1152</v>
      </c>
      <c r="G104" s="248"/>
      <c r="H104" s="252">
        <v>6000</v>
      </c>
      <c r="I104" s="253"/>
      <c r="J104" s="248"/>
      <c r="K104" s="248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149</v>
      </c>
      <c r="AU104" s="258" t="s">
        <v>79</v>
      </c>
      <c r="AV104" s="12" t="s">
        <v>79</v>
      </c>
      <c r="AW104" s="12" t="s">
        <v>33</v>
      </c>
      <c r="AX104" s="12" t="s">
        <v>76</v>
      </c>
      <c r="AY104" s="258" t="s">
        <v>140</v>
      </c>
    </row>
    <row r="105" s="11" customFormat="1" ht="29.88" customHeight="1">
      <c r="B105" s="219"/>
      <c r="C105" s="220"/>
      <c r="D105" s="221" t="s">
        <v>68</v>
      </c>
      <c r="E105" s="233" t="s">
        <v>773</v>
      </c>
      <c r="F105" s="233" t="s">
        <v>774</v>
      </c>
      <c r="G105" s="220"/>
      <c r="H105" s="220"/>
      <c r="I105" s="223"/>
      <c r="J105" s="234">
        <f>BK105</f>
        <v>0</v>
      </c>
      <c r="K105" s="220"/>
      <c r="L105" s="225"/>
      <c r="M105" s="226"/>
      <c r="N105" s="227"/>
      <c r="O105" s="227"/>
      <c r="P105" s="228">
        <f>SUM(P106:P111)</f>
        <v>0</v>
      </c>
      <c r="Q105" s="227"/>
      <c r="R105" s="228">
        <f>SUM(R106:R111)</f>
        <v>0</v>
      </c>
      <c r="S105" s="227"/>
      <c r="T105" s="229">
        <f>SUM(T106:T111)</f>
        <v>0</v>
      </c>
      <c r="AR105" s="230" t="s">
        <v>76</v>
      </c>
      <c r="AT105" s="231" t="s">
        <v>68</v>
      </c>
      <c r="AU105" s="231" t="s">
        <v>76</v>
      </c>
      <c r="AY105" s="230" t="s">
        <v>140</v>
      </c>
      <c r="BK105" s="232">
        <f>SUM(BK106:BK111)</f>
        <v>0</v>
      </c>
    </row>
    <row r="106" s="1" customFormat="1" ht="16.5" customHeight="1">
      <c r="B106" s="46"/>
      <c r="C106" s="235" t="s">
        <v>190</v>
      </c>
      <c r="D106" s="235" t="s">
        <v>142</v>
      </c>
      <c r="E106" s="236" t="s">
        <v>776</v>
      </c>
      <c r="F106" s="237" t="s">
        <v>777</v>
      </c>
      <c r="G106" s="238" t="s">
        <v>296</v>
      </c>
      <c r="H106" s="239">
        <v>-256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147</v>
      </c>
      <c r="AT106" s="24" t="s">
        <v>142</v>
      </c>
      <c r="AU106" s="24" t="s">
        <v>79</v>
      </c>
      <c r="AY106" s="24" t="s">
        <v>140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147</v>
      </c>
      <c r="BM106" s="24" t="s">
        <v>1153</v>
      </c>
    </row>
    <row r="107" s="12" customFormat="1">
      <c r="B107" s="247"/>
      <c r="C107" s="248"/>
      <c r="D107" s="249" t="s">
        <v>149</v>
      </c>
      <c r="E107" s="250" t="s">
        <v>21</v>
      </c>
      <c r="F107" s="251" t="s">
        <v>1154</v>
      </c>
      <c r="G107" s="248"/>
      <c r="H107" s="252">
        <v>-256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149</v>
      </c>
      <c r="AU107" s="258" t="s">
        <v>79</v>
      </c>
      <c r="AV107" s="12" t="s">
        <v>79</v>
      </c>
      <c r="AW107" s="12" t="s">
        <v>33</v>
      </c>
      <c r="AX107" s="12" t="s">
        <v>76</v>
      </c>
      <c r="AY107" s="258" t="s">
        <v>140</v>
      </c>
    </row>
    <row r="108" s="1" customFormat="1" ht="16.5" customHeight="1">
      <c r="B108" s="46"/>
      <c r="C108" s="235" t="s">
        <v>194</v>
      </c>
      <c r="D108" s="235" t="s">
        <v>142</v>
      </c>
      <c r="E108" s="236" t="s">
        <v>781</v>
      </c>
      <c r="F108" s="237" t="s">
        <v>1155</v>
      </c>
      <c r="G108" s="238" t="s">
        <v>296</v>
      </c>
      <c r="H108" s="239">
        <v>256</v>
      </c>
      <c r="I108" s="240"/>
      <c r="J108" s="241">
        <f>ROUND(I108*H108,2)</f>
        <v>0</v>
      </c>
      <c r="K108" s="237" t="s">
        <v>146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147</v>
      </c>
      <c r="AT108" s="24" t="s">
        <v>142</v>
      </c>
      <c r="AU108" s="24" t="s">
        <v>79</v>
      </c>
      <c r="AY108" s="24" t="s">
        <v>140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147</v>
      </c>
      <c r="BM108" s="24" t="s">
        <v>1156</v>
      </c>
    </row>
    <row r="109" s="12" customFormat="1">
      <c r="B109" s="247"/>
      <c r="C109" s="248"/>
      <c r="D109" s="249" t="s">
        <v>149</v>
      </c>
      <c r="E109" s="250" t="s">
        <v>21</v>
      </c>
      <c r="F109" s="251" t="s">
        <v>1157</v>
      </c>
      <c r="G109" s="248"/>
      <c r="H109" s="252">
        <v>256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149</v>
      </c>
      <c r="AU109" s="258" t="s">
        <v>79</v>
      </c>
      <c r="AV109" s="12" t="s">
        <v>79</v>
      </c>
      <c r="AW109" s="12" t="s">
        <v>33</v>
      </c>
      <c r="AX109" s="12" t="s">
        <v>76</v>
      </c>
      <c r="AY109" s="258" t="s">
        <v>140</v>
      </c>
    </row>
    <row r="110" s="1" customFormat="1" ht="16.5" customHeight="1">
      <c r="B110" s="46"/>
      <c r="C110" s="235" t="s">
        <v>199</v>
      </c>
      <c r="D110" s="235" t="s">
        <v>142</v>
      </c>
      <c r="E110" s="236" t="s">
        <v>786</v>
      </c>
      <c r="F110" s="237" t="s">
        <v>1158</v>
      </c>
      <c r="G110" s="238" t="s">
        <v>296</v>
      </c>
      <c r="H110" s="239">
        <v>8704</v>
      </c>
      <c r="I110" s="240"/>
      <c r="J110" s="241">
        <f>ROUND(I110*H110,2)</f>
        <v>0</v>
      </c>
      <c r="K110" s="237" t="s">
        <v>146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147</v>
      </c>
      <c r="AT110" s="24" t="s">
        <v>142</v>
      </c>
      <c r="AU110" s="24" t="s">
        <v>79</v>
      </c>
      <c r="AY110" s="24" t="s">
        <v>140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147</v>
      </c>
      <c r="BM110" s="24" t="s">
        <v>1159</v>
      </c>
    </row>
    <row r="111" s="12" customFormat="1">
      <c r="B111" s="247"/>
      <c r="C111" s="248"/>
      <c r="D111" s="249" t="s">
        <v>149</v>
      </c>
      <c r="E111" s="250" t="s">
        <v>21</v>
      </c>
      <c r="F111" s="251" t="s">
        <v>1160</v>
      </c>
      <c r="G111" s="248"/>
      <c r="H111" s="252">
        <v>8704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149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140</v>
      </c>
    </row>
    <row r="112" s="11" customFormat="1" ht="29.88" customHeight="1">
      <c r="B112" s="219"/>
      <c r="C112" s="220"/>
      <c r="D112" s="221" t="s">
        <v>68</v>
      </c>
      <c r="E112" s="233" t="s">
        <v>817</v>
      </c>
      <c r="F112" s="233" t="s">
        <v>818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P113</f>
        <v>0</v>
      </c>
      <c r="Q112" s="227"/>
      <c r="R112" s="228">
        <f>R113</f>
        <v>0</v>
      </c>
      <c r="S112" s="227"/>
      <c r="T112" s="229">
        <f>T113</f>
        <v>0</v>
      </c>
      <c r="AR112" s="230" t="s">
        <v>76</v>
      </c>
      <c r="AT112" s="231" t="s">
        <v>68</v>
      </c>
      <c r="AU112" s="231" t="s">
        <v>76</v>
      </c>
      <c r="AY112" s="230" t="s">
        <v>140</v>
      </c>
      <c r="BK112" s="232">
        <f>BK113</f>
        <v>0</v>
      </c>
    </row>
    <row r="113" s="1" customFormat="1" ht="25.5" customHeight="1">
      <c r="B113" s="46"/>
      <c r="C113" s="235" t="s">
        <v>202</v>
      </c>
      <c r="D113" s="235" t="s">
        <v>142</v>
      </c>
      <c r="E113" s="236" t="s">
        <v>820</v>
      </c>
      <c r="F113" s="237" t="s">
        <v>821</v>
      </c>
      <c r="G113" s="238" t="s">
        <v>296</v>
      </c>
      <c r="H113" s="239">
        <v>337.44</v>
      </c>
      <c r="I113" s="240"/>
      <c r="J113" s="241">
        <f>ROUND(I113*H113,2)</f>
        <v>0</v>
      </c>
      <c r="K113" s="237" t="s">
        <v>146</v>
      </c>
      <c r="L113" s="72"/>
      <c r="M113" s="242" t="s">
        <v>21</v>
      </c>
      <c r="N113" s="300" t="s">
        <v>40</v>
      </c>
      <c r="O113" s="297"/>
      <c r="P113" s="298">
        <f>O113*H113</f>
        <v>0</v>
      </c>
      <c r="Q113" s="298">
        <v>0</v>
      </c>
      <c r="R113" s="298">
        <f>Q113*H113</f>
        <v>0</v>
      </c>
      <c r="S113" s="298">
        <v>0</v>
      </c>
      <c r="T113" s="299">
        <f>S113*H113</f>
        <v>0</v>
      </c>
      <c r="AR113" s="24" t="s">
        <v>147</v>
      </c>
      <c r="AT113" s="24" t="s">
        <v>142</v>
      </c>
      <c r="AU113" s="24" t="s">
        <v>79</v>
      </c>
      <c r="AY113" s="24" t="s">
        <v>140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147</v>
      </c>
      <c r="BM113" s="24" t="s">
        <v>1161</v>
      </c>
    </row>
    <row r="114" s="1" customFormat="1" ht="6.96" customHeight="1">
      <c r="B114" s="67"/>
      <c r="C114" s="68"/>
      <c r="D114" s="68"/>
      <c r="E114" s="68"/>
      <c r="F114" s="68"/>
      <c r="G114" s="68"/>
      <c r="H114" s="68"/>
      <c r="I114" s="178"/>
      <c r="J114" s="68"/>
      <c r="K114" s="68"/>
      <c r="L114" s="72"/>
    </row>
  </sheetData>
  <sheetProtection sheet="1" autoFilter="0" formatColumns="0" formatRows="0" objects="1" scenarios="1" spinCount="100000" saltValue="uArWRFzk7+f/G/J+u+Y72dwsoWN8A3FfnF6i7CjYJZj/th3MKX7x7KRZoQXPfjBms7x8iOeuhyGDM3kPAo9cOA==" hashValue="MtR/MFHaxozUgYe6XnGwbq7UTewwa7vhGudyCWf4/1FqT/mieZ7vG7EbO1GRM/vH+ryV95y8IhbrR/9We7HnXg==" algorithmName="SHA-512" password="CC35"/>
  <autoFilter ref="C87:K11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100</v>
      </c>
      <c r="G1" s="151" t="s">
        <v>101</v>
      </c>
      <c r="H1" s="151"/>
      <c r="I1" s="152"/>
      <c r="J1" s="151" t="s">
        <v>102</v>
      </c>
      <c r="K1" s="150" t="s">
        <v>103</v>
      </c>
      <c r="L1" s="151" t="s">
        <v>104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99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ht="36.96" customHeight="1">
      <c r="B4" s="28"/>
      <c r="C4" s="29"/>
      <c r="D4" s="30" t="s">
        <v>105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Nuselská, Praha 4, č.akce 999055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106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1162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108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1162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13.6.2017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="1" customFormat="1" ht="14.4" customHeight="1">
      <c r="B32" s="46"/>
      <c r="C32" s="47"/>
      <c r="D32" s="55" t="s">
        <v>39</v>
      </c>
      <c r="E32" s="55" t="s">
        <v>40</v>
      </c>
      <c r="F32" s="169">
        <f>ROUND(SUM(BE89:BE127), 2)</f>
        <v>0</v>
      </c>
      <c r="G32" s="47"/>
      <c r="H32" s="47"/>
      <c r="I32" s="170">
        <v>0.20999999999999999</v>
      </c>
      <c r="J32" s="169">
        <f>ROUND(ROUND((SUM(BE89:BE127)), 2)*I32, 2)</f>
        <v>0</v>
      </c>
      <c r="K32" s="51"/>
    </row>
    <row r="33" s="1" customFormat="1" ht="14.4" customHeight="1">
      <c r="B33" s="46"/>
      <c r="C33" s="47"/>
      <c r="D33" s="47"/>
      <c r="E33" s="55" t="s">
        <v>41</v>
      </c>
      <c r="F33" s="169">
        <f>ROUND(SUM(BF89:BF127), 2)</f>
        <v>0</v>
      </c>
      <c r="G33" s="47"/>
      <c r="H33" s="47"/>
      <c r="I33" s="170">
        <v>0.14999999999999999</v>
      </c>
      <c r="J33" s="169">
        <f>ROUND(ROUND((SUM(BF89:BF127)),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42</v>
      </c>
      <c r="F34" s="169">
        <f>ROUND(SUM(BG89:BG127),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43</v>
      </c>
      <c r="F35" s="169">
        <f>ROUND(SUM(BH89:BH127),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44</v>
      </c>
      <c r="F36" s="169">
        <f>ROUND(SUM(BI89:BI127),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109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Nuselská, Praha 4, č.akce 999055</v>
      </c>
      <c r="F47" s="40"/>
      <c r="G47" s="40"/>
      <c r="H47" s="40"/>
      <c r="I47" s="156"/>
      <c r="J47" s="47"/>
      <c r="K47" s="51"/>
    </row>
    <row r="48">
      <c r="B48" s="28"/>
      <c r="C48" s="40" t="s">
        <v>106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1162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108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>SO VON - SO VON - Vedlejší a ostatní náklady - 3.etapa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13.6.2017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110</v>
      </c>
      <c r="D58" s="171"/>
      <c r="E58" s="171"/>
      <c r="F58" s="171"/>
      <c r="G58" s="171"/>
      <c r="H58" s="171"/>
      <c r="I58" s="185"/>
      <c r="J58" s="186" t="s">
        <v>111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112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113</v>
      </c>
    </row>
    <row r="61" s="8" customFormat="1" ht="24.96" customHeight="1">
      <c r="B61" s="189"/>
      <c r="C61" s="190"/>
      <c r="D61" s="191" t="s">
        <v>1163</v>
      </c>
      <c r="E61" s="192"/>
      <c r="F61" s="192"/>
      <c r="G61" s="192"/>
      <c r="H61" s="192"/>
      <c r="I61" s="193"/>
      <c r="J61" s="194">
        <f>J90</f>
        <v>0</v>
      </c>
      <c r="K61" s="195"/>
    </row>
    <row r="62" s="9" customFormat="1" ht="19.92" customHeight="1">
      <c r="B62" s="196"/>
      <c r="C62" s="197"/>
      <c r="D62" s="198" t="s">
        <v>1164</v>
      </c>
      <c r="E62" s="199"/>
      <c r="F62" s="199"/>
      <c r="G62" s="199"/>
      <c r="H62" s="199"/>
      <c r="I62" s="200"/>
      <c r="J62" s="201">
        <f>J91</f>
        <v>0</v>
      </c>
      <c r="K62" s="202"/>
    </row>
    <row r="63" s="9" customFormat="1" ht="19.92" customHeight="1">
      <c r="B63" s="196"/>
      <c r="C63" s="197"/>
      <c r="D63" s="198" t="s">
        <v>1165</v>
      </c>
      <c r="E63" s="199"/>
      <c r="F63" s="199"/>
      <c r="G63" s="199"/>
      <c r="H63" s="199"/>
      <c r="I63" s="200"/>
      <c r="J63" s="201">
        <f>J100</f>
        <v>0</v>
      </c>
      <c r="K63" s="202"/>
    </row>
    <row r="64" s="9" customFormat="1" ht="19.92" customHeight="1">
      <c r="B64" s="196"/>
      <c r="C64" s="197"/>
      <c r="D64" s="198" t="s">
        <v>1166</v>
      </c>
      <c r="E64" s="199"/>
      <c r="F64" s="199"/>
      <c r="G64" s="199"/>
      <c r="H64" s="199"/>
      <c r="I64" s="200"/>
      <c r="J64" s="201">
        <f>J104</f>
        <v>0</v>
      </c>
      <c r="K64" s="202"/>
    </row>
    <row r="65" s="9" customFormat="1" ht="19.92" customHeight="1">
      <c r="B65" s="196"/>
      <c r="C65" s="197"/>
      <c r="D65" s="198" t="s">
        <v>1167</v>
      </c>
      <c r="E65" s="199"/>
      <c r="F65" s="199"/>
      <c r="G65" s="199"/>
      <c r="H65" s="199"/>
      <c r="I65" s="200"/>
      <c r="J65" s="201">
        <f>J112</f>
        <v>0</v>
      </c>
      <c r="K65" s="202"/>
    </row>
    <row r="66" s="9" customFormat="1" ht="19.92" customHeight="1">
      <c r="B66" s="196"/>
      <c r="C66" s="197"/>
      <c r="D66" s="198" t="s">
        <v>1168</v>
      </c>
      <c r="E66" s="199"/>
      <c r="F66" s="199"/>
      <c r="G66" s="199"/>
      <c r="H66" s="199"/>
      <c r="I66" s="200"/>
      <c r="J66" s="201">
        <f>J117</f>
        <v>0</v>
      </c>
      <c r="K66" s="202"/>
    </row>
    <row r="67" s="9" customFormat="1" ht="19.92" customHeight="1">
      <c r="B67" s="196"/>
      <c r="C67" s="197"/>
      <c r="D67" s="198" t="s">
        <v>1169</v>
      </c>
      <c r="E67" s="199"/>
      <c r="F67" s="199"/>
      <c r="G67" s="199"/>
      <c r="H67" s="199"/>
      <c r="I67" s="200"/>
      <c r="J67" s="201">
        <f>J125</f>
        <v>0</v>
      </c>
      <c r="K67" s="202"/>
    </row>
    <row r="68" s="1" customFormat="1" ht="21.84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="1" customFormat="1" ht="6.96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="1" customFormat="1" ht="6.96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="1" customFormat="1" ht="36.96" customHeight="1">
      <c r="B74" s="46"/>
      <c r="C74" s="73" t="s">
        <v>124</v>
      </c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6.96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="1" customFormat="1" ht="16.5" customHeight="1">
      <c r="B77" s="46"/>
      <c r="C77" s="74"/>
      <c r="D77" s="74"/>
      <c r="E77" s="204" t="str">
        <f>E7</f>
        <v>Nuselská, Praha 4, č.akce 999055</v>
      </c>
      <c r="F77" s="76"/>
      <c r="G77" s="76"/>
      <c r="H77" s="76"/>
      <c r="I77" s="203"/>
      <c r="J77" s="74"/>
      <c r="K77" s="74"/>
      <c r="L77" s="72"/>
    </row>
    <row r="78">
      <c r="B78" s="28"/>
      <c r="C78" s="76" t="s">
        <v>106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="1" customFormat="1" ht="16.5" customHeight="1">
      <c r="B79" s="46"/>
      <c r="C79" s="74"/>
      <c r="D79" s="74"/>
      <c r="E79" s="204" t="s">
        <v>1162</v>
      </c>
      <c r="F79" s="74"/>
      <c r="G79" s="74"/>
      <c r="H79" s="74"/>
      <c r="I79" s="203"/>
      <c r="J79" s="74"/>
      <c r="K79" s="74"/>
      <c r="L79" s="72"/>
    </row>
    <row r="80" s="1" customFormat="1" ht="14.4" customHeight="1">
      <c r="B80" s="46"/>
      <c r="C80" s="76" t="s">
        <v>108</v>
      </c>
      <c r="D80" s="74"/>
      <c r="E80" s="74"/>
      <c r="F80" s="74"/>
      <c r="G80" s="74"/>
      <c r="H80" s="74"/>
      <c r="I80" s="203"/>
      <c r="J80" s="74"/>
      <c r="K80" s="74"/>
      <c r="L80" s="72"/>
    </row>
    <row r="81" s="1" customFormat="1" ht="17.25" customHeight="1">
      <c r="B81" s="46"/>
      <c r="C81" s="74"/>
      <c r="D81" s="74"/>
      <c r="E81" s="82" t="str">
        <f>E11</f>
        <v>SO VON - SO VON - Vedlejší a ostatní náklady - 3.etapa</v>
      </c>
      <c r="F81" s="74"/>
      <c r="G81" s="74"/>
      <c r="H81" s="74"/>
      <c r="I81" s="203"/>
      <c r="J81" s="74"/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="1" customFormat="1" ht="18" customHeight="1">
      <c r="B83" s="46"/>
      <c r="C83" s="76" t="s">
        <v>23</v>
      </c>
      <c r="D83" s="74"/>
      <c r="E83" s="74"/>
      <c r="F83" s="207" t="str">
        <f>F14</f>
        <v xml:space="preserve"> </v>
      </c>
      <c r="G83" s="74"/>
      <c r="H83" s="74"/>
      <c r="I83" s="208" t="s">
        <v>25</v>
      </c>
      <c r="J83" s="85" t="str">
        <f>IF(J14="","",J14)</f>
        <v>13.6.2017</v>
      </c>
      <c r="K83" s="74"/>
      <c r="L83" s="72"/>
    </row>
    <row r="84" s="1" customFormat="1" ht="6.96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="1" customFormat="1">
      <c r="B85" s="46"/>
      <c r="C85" s="76" t="s">
        <v>27</v>
      </c>
      <c r="D85" s="74"/>
      <c r="E85" s="74"/>
      <c r="F85" s="207" t="str">
        <f>E17</f>
        <v xml:space="preserve"> </v>
      </c>
      <c r="G85" s="74"/>
      <c r="H85" s="74"/>
      <c r="I85" s="208" t="s">
        <v>32</v>
      </c>
      <c r="J85" s="207" t="str">
        <f>E23</f>
        <v xml:space="preserve"> </v>
      </c>
      <c r="K85" s="74"/>
      <c r="L85" s="72"/>
    </row>
    <row r="86" s="1" customFormat="1" ht="14.4" customHeight="1">
      <c r="B86" s="46"/>
      <c r="C86" s="76" t="s">
        <v>30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="1" customFormat="1" ht="10.32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="10" customFormat="1" ht="29.28" customHeight="1">
      <c r="B88" s="209"/>
      <c r="C88" s="210" t="s">
        <v>125</v>
      </c>
      <c r="D88" s="211" t="s">
        <v>54</v>
      </c>
      <c r="E88" s="211" t="s">
        <v>50</v>
      </c>
      <c r="F88" s="211" t="s">
        <v>126</v>
      </c>
      <c r="G88" s="211" t="s">
        <v>127</v>
      </c>
      <c r="H88" s="211" t="s">
        <v>128</v>
      </c>
      <c r="I88" s="212" t="s">
        <v>129</v>
      </c>
      <c r="J88" s="211" t="s">
        <v>111</v>
      </c>
      <c r="K88" s="213" t="s">
        <v>130</v>
      </c>
      <c r="L88" s="214"/>
      <c r="M88" s="102" t="s">
        <v>131</v>
      </c>
      <c r="N88" s="103" t="s">
        <v>39</v>
      </c>
      <c r="O88" s="103" t="s">
        <v>132</v>
      </c>
      <c r="P88" s="103" t="s">
        <v>133</v>
      </c>
      <c r="Q88" s="103" t="s">
        <v>134</v>
      </c>
      <c r="R88" s="103" t="s">
        <v>135</v>
      </c>
      <c r="S88" s="103" t="s">
        <v>136</v>
      </c>
      <c r="T88" s="104" t="s">
        <v>137</v>
      </c>
    </row>
    <row r="89" s="1" customFormat="1" ht="29.28" customHeight="1">
      <c r="B89" s="46"/>
      <c r="C89" s="108" t="s">
        <v>112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</f>
        <v>0</v>
      </c>
      <c r="Q89" s="106"/>
      <c r="R89" s="216">
        <f>R90</f>
        <v>0</v>
      </c>
      <c r="S89" s="106"/>
      <c r="T89" s="217">
        <f>T90</f>
        <v>0</v>
      </c>
      <c r="AT89" s="24" t="s">
        <v>68</v>
      </c>
      <c r="AU89" s="24" t="s">
        <v>113</v>
      </c>
      <c r="BK89" s="218">
        <f>BK90</f>
        <v>0</v>
      </c>
    </row>
    <row r="90" s="11" customFormat="1" ht="37.44" customHeight="1">
      <c r="B90" s="219"/>
      <c r="C90" s="220"/>
      <c r="D90" s="221" t="s">
        <v>68</v>
      </c>
      <c r="E90" s="222" t="s">
        <v>1170</v>
      </c>
      <c r="F90" s="222" t="s">
        <v>1171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P91+P100+P104+P112+P117+P125</f>
        <v>0</v>
      </c>
      <c r="Q90" s="227"/>
      <c r="R90" s="228">
        <f>R91+R100+R104+R112+R117+R125</f>
        <v>0</v>
      </c>
      <c r="S90" s="227"/>
      <c r="T90" s="229">
        <f>T91+T100+T104+T112+T117+T125</f>
        <v>0</v>
      </c>
      <c r="AR90" s="230" t="s">
        <v>166</v>
      </c>
      <c r="AT90" s="231" t="s">
        <v>68</v>
      </c>
      <c r="AU90" s="231" t="s">
        <v>69</v>
      </c>
      <c r="AY90" s="230" t="s">
        <v>140</v>
      </c>
      <c r="BK90" s="232">
        <f>BK91+BK100+BK104+BK112+BK117+BK125</f>
        <v>0</v>
      </c>
    </row>
    <row r="91" s="11" customFormat="1" ht="19.92" customHeight="1">
      <c r="B91" s="219"/>
      <c r="C91" s="220"/>
      <c r="D91" s="221" t="s">
        <v>68</v>
      </c>
      <c r="E91" s="233" t="s">
        <v>1172</v>
      </c>
      <c r="F91" s="233" t="s">
        <v>1173</v>
      </c>
      <c r="G91" s="220"/>
      <c r="H91" s="220"/>
      <c r="I91" s="223"/>
      <c r="J91" s="234">
        <f>BK91</f>
        <v>0</v>
      </c>
      <c r="K91" s="220"/>
      <c r="L91" s="225"/>
      <c r="M91" s="226"/>
      <c r="N91" s="227"/>
      <c r="O91" s="227"/>
      <c r="P91" s="228">
        <f>SUM(P92:P99)</f>
        <v>0</v>
      </c>
      <c r="Q91" s="227"/>
      <c r="R91" s="228">
        <f>SUM(R92:R99)</f>
        <v>0</v>
      </c>
      <c r="S91" s="227"/>
      <c r="T91" s="229">
        <f>SUM(T92:T99)</f>
        <v>0</v>
      </c>
      <c r="AR91" s="230" t="s">
        <v>166</v>
      </c>
      <c r="AT91" s="231" t="s">
        <v>68</v>
      </c>
      <c r="AU91" s="231" t="s">
        <v>76</v>
      </c>
      <c r="AY91" s="230" t="s">
        <v>140</v>
      </c>
      <c r="BK91" s="232">
        <f>SUM(BK92:BK99)</f>
        <v>0</v>
      </c>
    </row>
    <row r="92" s="1" customFormat="1" ht="16.5" customHeight="1">
      <c r="B92" s="46"/>
      <c r="C92" s="235" t="s">
        <v>76</v>
      </c>
      <c r="D92" s="235" t="s">
        <v>142</v>
      </c>
      <c r="E92" s="236" t="s">
        <v>1174</v>
      </c>
      <c r="F92" s="237" t="s">
        <v>1175</v>
      </c>
      <c r="G92" s="238" t="s">
        <v>1176</v>
      </c>
      <c r="H92" s="239">
        <v>1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1177</v>
      </c>
      <c r="AT92" s="24" t="s">
        <v>142</v>
      </c>
      <c r="AU92" s="24" t="s">
        <v>79</v>
      </c>
      <c r="AY92" s="24" t="s">
        <v>140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1177</v>
      </c>
      <c r="BM92" s="24" t="s">
        <v>1178</v>
      </c>
    </row>
    <row r="93" s="1" customFormat="1" ht="16.5" customHeight="1">
      <c r="B93" s="46"/>
      <c r="C93" s="235" t="s">
        <v>79</v>
      </c>
      <c r="D93" s="235" t="s">
        <v>142</v>
      </c>
      <c r="E93" s="236" t="s">
        <v>1179</v>
      </c>
      <c r="F93" s="237" t="s">
        <v>1180</v>
      </c>
      <c r="G93" s="238" t="s">
        <v>1176</v>
      </c>
      <c r="H93" s="239">
        <v>1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1177</v>
      </c>
      <c r="AT93" s="24" t="s">
        <v>142</v>
      </c>
      <c r="AU93" s="24" t="s">
        <v>79</v>
      </c>
      <c r="AY93" s="24" t="s">
        <v>140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1177</v>
      </c>
      <c r="BM93" s="24" t="s">
        <v>1181</v>
      </c>
    </row>
    <row r="94" s="1" customFormat="1" ht="16.5" customHeight="1">
      <c r="B94" s="46"/>
      <c r="C94" s="235" t="s">
        <v>155</v>
      </c>
      <c r="D94" s="235" t="s">
        <v>142</v>
      </c>
      <c r="E94" s="236" t="s">
        <v>1182</v>
      </c>
      <c r="F94" s="237" t="s">
        <v>1183</v>
      </c>
      <c r="G94" s="238" t="s">
        <v>1176</v>
      </c>
      <c r="H94" s="239">
        <v>1</v>
      </c>
      <c r="I94" s="240"/>
      <c r="J94" s="241">
        <f>ROUND(I94*H94,2)</f>
        <v>0</v>
      </c>
      <c r="K94" s="237" t="s">
        <v>146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1177</v>
      </c>
      <c r="AT94" s="24" t="s">
        <v>142</v>
      </c>
      <c r="AU94" s="24" t="s">
        <v>79</v>
      </c>
      <c r="AY94" s="24" t="s">
        <v>140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1177</v>
      </c>
      <c r="BM94" s="24" t="s">
        <v>1184</v>
      </c>
    </row>
    <row r="95" s="1" customFormat="1" ht="16.5" customHeight="1">
      <c r="B95" s="46"/>
      <c r="C95" s="235" t="s">
        <v>147</v>
      </c>
      <c r="D95" s="235" t="s">
        <v>142</v>
      </c>
      <c r="E95" s="236" t="s">
        <v>1185</v>
      </c>
      <c r="F95" s="237" t="s">
        <v>1186</v>
      </c>
      <c r="G95" s="238" t="s">
        <v>1176</v>
      </c>
      <c r="H95" s="239">
        <v>1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1177</v>
      </c>
      <c r="AT95" s="24" t="s">
        <v>142</v>
      </c>
      <c r="AU95" s="24" t="s">
        <v>79</v>
      </c>
      <c r="AY95" s="24" t="s">
        <v>140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1177</v>
      </c>
      <c r="BM95" s="24" t="s">
        <v>1187</v>
      </c>
    </row>
    <row r="96" s="1" customFormat="1" ht="16.5" customHeight="1">
      <c r="B96" s="46"/>
      <c r="C96" s="235" t="s">
        <v>166</v>
      </c>
      <c r="D96" s="235" t="s">
        <v>142</v>
      </c>
      <c r="E96" s="236" t="s">
        <v>1188</v>
      </c>
      <c r="F96" s="237" t="s">
        <v>1189</v>
      </c>
      <c r="G96" s="238" t="s">
        <v>1176</v>
      </c>
      <c r="H96" s="239">
        <v>1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1177</v>
      </c>
      <c r="AT96" s="24" t="s">
        <v>142</v>
      </c>
      <c r="AU96" s="24" t="s">
        <v>79</v>
      </c>
      <c r="AY96" s="24" t="s">
        <v>140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1177</v>
      </c>
      <c r="BM96" s="24" t="s">
        <v>1190</v>
      </c>
    </row>
    <row r="97" s="1" customFormat="1" ht="16.5" customHeight="1">
      <c r="B97" s="46"/>
      <c r="C97" s="235" t="s">
        <v>171</v>
      </c>
      <c r="D97" s="235" t="s">
        <v>142</v>
      </c>
      <c r="E97" s="236" t="s">
        <v>1191</v>
      </c>
      <c r="F97" s="237" t="s">
        <v>1192</v>
      </c>
      <c r="G97" s="238" t="s">
        <v>1176</v>
      </c>
      <c r="H97" s="239">
        <v>1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1177</v>
      </c>
      <c r="AT97" s="24" t="s">
        <v>142</v>
      </c>
      <c r="AU97" s="24" t="s">
        <v>79</v>
      </c>
      <c r="AY97" s="24" t="s">
        <v>140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1177</v>
      </c>
      <c r="BM97" s="24" t="s">
        <v>1193</v>
      </c>
    </row>
    <row r="98" s="12" customFormat="1">
      <c r="B98" s="247"/>
      <c r="C98" s="248"/>
      <c r="D98" s="249" t="s">
        <v>149</v>
      </c>
      <c r="E98" s="250" t="s">
        <v>21</v>
      </c>
      <c r="F98" s="251" t="s">
        <v>1194</v>
      </c>
      <c r="G98" s="248"/>
      <c r="H98" s="252">
        <v>1</v>
      </c>
      <c r="I98" s="253"/>
      <c r="J98" s="248"/>
      <c r="K98" s="248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149</v>
      </c>
      <c r="AU98" s="258" t="s">
        <v>79</v>
      </c>
      <c r="AV98" s="12" t="s">
        <v>79</v>
      </c>
      <c r="AW98" s="12" t="s">
        <v>33</v>
      </c>
      <c r="AX98" s="12" t="s">
        <v>76</v>
      </c>
      <c r="AY98" s="258" t="s">
        <v>140</v>
      </c>
    </row>
    <row r="99" s="1" customFormat="1" ht="16.5" customHeight="1">
      <c r="B99" s="46"/>
      <c r="C99" s="235" t="s">
        <v>176</v>
      </c>
      <c r="D99" s="235" t="s">
        <v>142</v>
      </c>
      <c r="E99" s="236" t="s">
        <v>1195</v>
      </c>
      <c r="F99" s="237" t="s">
        <v>1196</v>
      </c>
      <c r="G99" s="238" t="s">
        <v>1176</v>
      </c>
      <c r="H99" s="239">
        <v>1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1177</v>
      </c>
      <c r="AT99" s="24" t="s">
        <v>142</v>
      </c>
      <c r="AU99" s="24" t="s">
        <v>79</v>
      </c>
      <c r="AY99" s="24" t="s">
        <v>140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1177</v>
      </c>
      <c r="BM99" s="24" t="s">
        <v>1197</v>
      </c>
    </row>
    <row r="100" s="11" customFormat="1" ht="29.88" customHeight="1">
      <c r="B100" s="219"/>
      <c r="C100" s="220"/>
      <c r="D100" s="221" t="s">
        <v>68</v>
      </c>
      <c r="E100" s="233" t="s">
        <v>1198</v>
      </c>
      <c r="F100" s="233" t="s">
        <v>1199</v>
      </c>
      <c r="G100" s="220"/>
      <c r="H100" s="220"/>
      <c r="I100" s="223"/>
      <c r="J100" s="234">
        <f>BK100</f>
        <v>0</v>
      </c>
      <c r="K100" s="220"/>
      <c r="L100" s="225"/>
      <c r="M100" s="226"/>
      <c r="N100" s="227"/>
      <c r="O100" s="227"/>
      <c r="P100" s="228">
        <f>SUM(P101:P103)</f>
        <v>0</v>
      </c>
      <c r="Q100" s="227"/>
      <c r="R100" s="228">
        <f>SUM(R101:R103)</f>
        <v>0</v>
      </c>
      <c r="S100" s="227"/>
      <c r="T100" s="229">
        <f>SUM(T101:T103)</f>
        <v>0</v>
      </c>
      <c r="AR100" s="230" t="s">
        <v>166</v>
      </c>
      <c r="AT100" s="231" t="s">
        <v>68</v>
      </c>
      <c r="AU100" s="231" t="s">
        <v>76</v>
      </c>
      <c r="AY100" s="230" t="s">
        <v>140</v>
      </c>
      <c r="BK100" s="232">
        <f>SUM(BK101:BK103)</f>
        <v>0</v>
      </c>
    </row>
    <row r="101" s="1" customFormat="1" ht="16.5" customHeight="1">
      <c r="B101" s="46"/>
      <c r="C101" s="235" t="s">
        <v>183</v>
      </c>
      <c r="D101" s="235" t="s">
        <v>142</v>
      </c>
      <c r="E101" s="236" t="s">
        <v>1200</v>
      </c>
      <c r="F101" s="237" t="s">
        <v>1201</v>
      </c>
      <c r="G101" s="238" t="s">
        <v>1176</v>
      </c>
      <c r="H101" s="239">
        <v>1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1177</v>
      </c>
      <c r="AT101" s="24" t="s">
        <v>142</v>
      </c>
      <c r="AU101" s="24" t="s">
        <v>79</v>
      </c>
      <c r="AY101" s="24" t="s">
        <v>140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1177</v>
      </c>
      <c r="BM101" s="24" t="s">
        <v>1202</v>
      </c>
    </row>
    <row r="102" s="12" customFormat="1">
      <c r="B102" s="247"/>
      <c r="C102" s="248"/>
      <c r="D102" s="249" t="s">
        <v>149</v>
      </c>
      <c r="E102" s="250" t="s">
        <v>21</v>
      </c>
      <c r="F102" s="251" t="s">
        <v>1203</v>
      </c>
      <c r="G102" s="248"/>
      <c r="H102" s="252">
        <v>1</v>
      </c>
      <c r="I102" s="253"/>
      <c r="J102" s="248"/>
      <c r="K102" s="248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149</v>
      </c>
      <c r="AU102" s="258" t="s">
        <v>79</v>
      </c>
      <c r="AV102" s="12" t="s">
        <v>79</v>
      </c>
      <c r="AW102" s="12" t="s">
        <v>33</v>
      </c>
      <c r="AX102" s="12" t="s">
        <v>76</v>
      </c>
      <c r="AY102" s="258" t="s">
        <v>140</v>
      </c>
    </row>
    <row r="103" s="1" customFormat="1" ht="25.5" customHeight="1">
      <c r="B103" s="46"/>
      <c r="C103" s="235" t="s">
        <v>190</v>
      </c>
      <c r="D103" s="235" t="s">
        <v>142</v>
      </c>
      <c r="E103" s="236" t="s">
        <v>1204</v>
      </c>
      <c r="F103" s="237" t="s">
        <v>1205</v>
      </c>
      <c r="G103" s="238" t="s">
        <v>1176</v>
      </c>
      <c r="H103" s="239">
        <v>1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1177</v>
      </c>
      <c r="AT103" s="24" t="s">
        <v>142</v>
      </c>
      <c r="AU103" s="24" t="s">
        <v>79</v>
      </c>
      <c r="AY103" s="24" t="s">
        <v>140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1177</v>
      </c>
      <c r="BM103" s="24" t="s">
        <v>1206</v>
      </c>
    </row>
    <row r="104" s="11" customFormat="1" ht="29.88" customHeight="1">
      <c r="B104" s="219"/>
      <c r="C104" s="220"/>
      <c r="D104" s="221" t="s">
        <v>68</v>
      </c>
      <c r="E104" s="233" t="s">
        <v>1207</v>
      </c>
      <c r="F104" s="233" t="s">
        <v>1208</v>
      </c>
      <c r="G104" s="220"/>
      <c r="H104" s="220"/>
      <c r="I104" s="223"/>
      <c r="J104" s="234">
        <f>BK104</f>
        <v>0</v>
      </c>
      <c r="K104" s="220"/>
      <c r="L104" s="225"/>
      <c r="M104" s="226"/>
      <c r="N104" s="227"/>
      <c r="O104" s="227"/>
      <c r="P104" s="228">
        <f>SUM(P105:P111)</f>
        <v>0</v>
      </c>
      <c r="Q104" s="227"/>
      <c r="R104" s="228">
        <f>SUM(R105:R111)</f>
        <v>0</v>
      </c>
      <c r="S104" s="227"/>
      <c r="T104" s="229">
        <f>SUM(T105:T111)</f>
        <v>0</v>
      </c>
      <c r="AR104" s="230" t="s">
        <v>166</v>
      </c>
      <c r="AT104" s="231" t="s">
        <v>68</v>
      </c>
      <c r="AU104" s="231" t="s">
        <v>76</v>
      </c>
      <c r="AY104" s="230" t="s">
        <v>140</v>
      </c>
      <c r="BK104" s="232">
        <f>SUM(BK105:BK111)</f>
        <v>0</v>
      </c>
    </row>
    <row r="105" s="1" customFormat="1" ht="16.5" customHeight="1">
      <c r="B105" s="46"/>
      <c r="C105" s="235" t="s">
        <v>194</v>
      </c>
      <c r="D105" s="235" t="s">
        <v>142</v>
      </c>
      <c r="E105" s="236" t="s">
        <v>1209</v>
      </c>
      <c r="F105" s="237" t="s">
        <v>1208</v>
      </c>
      <c r="G105" s="238" t="s">
        <v>1176</v>
      </c>
      <c r="H105" s="239">
        <v>1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1177</v>
      </c>
      <c r="AT105" s="24" t="s">
        <v>142</v>
      </c>
      <c r="AU105" s="24" t="s">
        <v>79</v>
      </c>
      <c r="AY105" s="24" t="s">
        <v>140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1177</v>
      </c>
      <c r="BM105" s="24" t="s">
        <v>1210</v>
      </c>
    </row>
    <row r="106" s="1" customFormat="1" ht="16.5" customHeight="1">
      <c r="B106" s="46"/>
      <c r="C106" s="235" t="s">
        <v>199</v>
      </c>
      <c r="D106" s="235" t="s">
        <v>142</v>
      </c>
      <c r="E106" s="236" t="s">
        <v>1211</v>
      </c>
      <c r="F106" s="237" t="s">
        <v>1212</v>
      </c>
      <c r="G106" s="238" t="s">
        <v>1176</v>
      </c>
      <c r="H106" s="239">
        <v>1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1177</v>
      </c>
      <c r="AT106" s="24" t="s">
        <v>142</v>
      </c>
      <c r="AU106" s="24" t="s">
        <v>79</v>
      </c>
      <c r="AY106" s="24" t="s">
        <v>140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1177</v>
      </c>
      <c r="BM106" s="24" t="s">
        <v>1213</v>
      </c>
    </row>
    <row r="107" s="12" customFormat="1">
      <c r="B107" s="247"/>
      <c r="C107" s="248"/>
      <c r="D107" s="249" t="s">
        <v>149</v>
      </c>
      <c r="E107" s="250" t="s">
        <v>21</v>
      </c>
      <c r="F107" s="251" t="s">
        <v>1214</v>
      </c>
      <c r="G107" s="248"/>
      <c r="H107" s="252">
        <v>1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149</v>
      </c>
      <c r="AU107" s="258" t="s">
        <v>79</v>
      </c>
      <c r="AV107" s="12" t="s">
        <v>79</v>
      </c>
      <c r="AW107" s="12" t="s">
        <v>33</v>
      </c>
      <c r="AX107" s="12" t="s">
        <v>76</v>
      </c>
      <c r="AY107" s="258" t="s">
        <v>140</v>
      </c>
    </row>
    <row r="108" s="1" customFormat="1" ht="16.5" customHeight="1">
      <c r="B108" s="46"/>
      <c r="C108" s="235" t="s">
        <v>202</v>
      </c>
      <c r="D108" s="235" t="s">
        <v>142</v>
      </c>
      <c r="E108" s="236" t="s">
        <v>1215</v>
      </c>
      <c r="F108" s="237" t="s">
        <v>1216</v>
      </c>
      <c r="G108" s="238" t="s">
        <v>1176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1177</v>
      </c>
      <c r="AT108" s="24" t="s">
        <v>142</v>
      </c>
      <c r="AU108" s="24" t="s">
        <v>79</v>
      </c>
      <c r="AY108" s="24" t="s">
        <v>140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1177</v>
      </c>
      <c r="BM108" s="24" t="s">
        <v>1217</v>
      </c>
    </row>
    <row r="109" s="13" customFormat="1">
      <c r="B109" s="260"/>
      <c r="C109" s="261"/>
      <c r="D109" s="249" t="s">
        <v>149</v>
      </c>
      <c r="E109" s="262" t="s">
        <v>21</v>
      </c>
      <c r="F109" s="263" t="s">
        <v>1218</v>
      </c>
      <c r="G109" s="261"/>
      <c r="H109" s="262" t="s">
        <v>21</v>
      </c>
      <c r="I109" s="264"/>
      <c r="J109" s="261"/>
      <c r="K109" s="261"/>
      <c r="L109" s="265"/>
      <c r="M109" s="266"/>
      <c r="N109" s="267"/>
      <c r="O109" s="267"/>
      <c r="P109" s="267"/>
      <c r="Q109" s="267"/>
      <c r="R109" s="267"/>
      <c r="S109" s="267"/>
      <c r="T109" s="268"/>
      <c r="AT109" s="269" t="s">
        <v>149</v>
      </c>
      <c r="AU109" s="269" t="s">
        <v>79</v>
      </c>
      <c r="AV109" s="13" t="s">
        <v>76</v>
      </c>
      <c r="AW109" s="13" t="s">
        <v>33</v>
      </c>
      <c r="AX109" s="13" t="s">
        <v>69</v>
      </c>
      <c r="AY109" s="269" t="s">
        <v>140</v>
      </c>
    </row>
    <row r="110" s="13" customFormat="1">
      <c r="B110" s="260"/>
      <c r="C110" s="261"/>
      <c r="D110" s="249" t="s">
        <v>149</v>
      </c>
      <c r="E110" s="262" t="s">
        <v>21</v>
      </c>
      <c r="F110" s="263" t="s">
        <v>1219</v>
      </c>
      <c r="G110" s="261"/>
      <c r="H110" s="262" t="s">
        <v>21</v>
      </c>
      <c r="I110" s="264"/>
      <c r="J110" s="261"/>
      <c r="K110" s="261"/>
      <c r="L110" s="265"/>
      <c r="M110" s="266"/>
      <c r="N110" s="267"/>
      <c r="O110" s="267"/>
      <c r="P110" s="267"/>
      <c r="Q110" s="267"/>
      <c r="R110" s="267"/>
      <c r="S110" s="267"/>
      <c r="T110" s="268"/>
      <c r="AT110" s="269" t="s">
        <v>149</v>
      </c>
      <c r="AU110" s="269" t="s">
        <v>79</v>
      </c>
      <c r="AV110" s="13" t="s">
        <v>76</v>
      </c>
      <c r="AW110" s="13" t="s">
        <v>33</v>
      </c>
      <c r="AX110" s="13" t="s">
        <v>69</v>
      </c>
      <c r="AY110" s="269" t="s">
        <v>140</v>
      </c>
    </row>
    <row r="111" s="12" customFormat="1">
      <c r="B111" s="247"/>
      <c r="C111" s="248"/>
      <c r="D111" s="249" t="s">
        <v>149</v>
      </c>
      <c r="E111" s="250" t="s">
        <v>21</v>
      </c>
      <c r="F111" s="251" t="s">
        <v>76</v>
      </c>
      <c r="G111" s="248"/>
      <c r="H111" s="252">
        <v>1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149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140</v>
      </c>
    </row>
    <row r="112" s="11" customFormat="1" ht="29.88" customHeight="1">
      <c r="B112" s="219"/>
      <c r="C112" s="220"/>
      <c r="D112" s="221" t="s">
        <v>68</v>
      </c>
      <c r="E112" s="233" t="s">
        <v>1220</v>
      </c>
      <c r="F112" s="233" t="s">
        <v>1221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SUM(P113:P116)</f>
        <v>0</v>
      </c>
      <c r="Q112" s="227"/>
      <c r="R112" s="228">
        <f>SUM(R113:R116)</f>
        <v>0</v>
      </c>
      <c r="S112" s="227"/>
      <c r="T112" s="229">
        <f>SUM(T113:T116)</f>
        <v>0</v>
      </c>
      <c r="AR112" s="230" t="s">
        <v>166</v>
      </c>
      <c r="AT112" s="231" t="s">
        <v>68</v>
      </c>
      <c r="AU112" s="231" t="s">
        <v>76</v>
      </c>
      <c r="AY112" s="230" t="s">
        <v>140</v>
      </c>
      <c r="BK112" s="232">
        <f>SUM(BK113:BK116)</f>
        <v>0</v>
      </c>
    </row>
    <row r="113" s="1" customFormat="1" ht="25.5" customHeight="1">
      <c r="B113" s="46"/>
      <c r="C113" s="235" t="s">
        <v>207</v>
      </c>
      <c r="D113" s="235" t="s">
        <v>142</v>
      </c>
      <c r="E113" s="236" t="s">
        <v>1222</v>
      </c>
      <c r="F113" s="237" t="s">
        <v>1223</v>
      </c>
      <c r="G113" s="238" t="s">
        <v>1176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1177</v>
      </c>
      <c r="AT113" s="24" t="s">
        <v>142</v>
      </c>
      <c r="AU113" s="24" t="s">
        <v>79</v>
      </c>
      <c r="AY113" s="24" t="s">
        <v>140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1177</v>
      </c>
      <c r="BM113" s="24" t="s">
        <v>1224</v>
      </c>
    </row>
    <row r="114" s="13" customFormat="1">
      <c r="B114" s="260"/>
      <c r="C114" s="261"/>
      <c r="D114" s="249" t="s">
        <v>149</v>
      </c>
      <c r="E114" s="262" t="s">
        <v>21</v>
      </c>
      <c r="F114" s="263" t="s">
        <v>1225</v>
      </c>
      <c r="G114" s="261"/>
      <c r="H114" s="262" t="s">
        <v>21</v>
      </c>
      <c r="I114" s="264"/>
      <c r="J114" s="261"/>
      <c r="K114" s="261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149</v>
      </c>
      <c r="AU114" s="269" t="s">
        <v>79</v>
      </c>
      <c r="AV114" s="13" t="s">
        <v>76</v>
      </c>
      <c r="AW114" s="13" t="s">
        <v>33</v>
      </c>
      <c r="AX114" s="13" t="s">
        <v>69</v>
      </c>
      <c r="AY114" s="269" t="s">
        <v>140</v>
      </c>
    </row>
    <row r="115" s="13" customFormat="1">
      <c r="B115" s="260"/>
      <c r="C115" s="261"/>
      <c r="D115" s="249" t="s">
        <v>149</v>
      </c>
      <c r="E115" s="262" t="s">
        <v>21</v>
      </c>
      <c r="F115" s="263" t="s">
        <v>1226</v>
      </c>
      <c r="G115" s="261"/>
      <c r="H115" s="262" t="s">
        <v>21</v>
      </c>
      <c r="I115" s="264"/>
      <c r="J115" s="261"/>
      <c r="K115" s="261"/>
      <c r="L115" s="265"/>
      <c r="M115" s="266"/>
      <c r="N115" s="267"/>
      <c r="O115" s="267"/>
      <c r="P115" s="267"/>
      <c r="Q115" s="267"/>
      <c r="R115" s="267"/>
      <c r="S115" s="267"/>
      <c r="T115" s="268"/>
      <c r="AT115" s="269" t="s">
        <v>149</v>
      </c>
      <c r="AU115" s="269" t="s">
        <v>79</v>
      </c>
      <c r="AV115" s="13" t="s">
        <v>76</v>
      </c>
      <c r="AW115" s="13" t="s">
        <v>33</v>
      </c>
      <c r="AX115" s="13" t="s">
        <v>69</v>
      </c>
      <c r="AY115" s="269" t="s">
        <v>140</v>
      </c>
    </row>
    <row r="116" s="12" customFormat="1">
      <c r="B116" s="247"/>
      <c r="C116" s="248"/>
      <c r="D116" s="249" t="s">
        <v>149</v>
      </c>
      <c r="E116" s="250" t="s">
        <v>21</v>
      </c>
      <c r="F116" s="251" t="s">
        <v>76</v>
      </c>
      <c r="G116" s="248"/>
      <c r="H116" s="252">
        <v>1</v>
      </c>
      <c r="I116" s="253"/>
      <c r="J116" s="248"/>
      <c r="K116" s="248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149</v>
      </c>
      <c r="AU116" s="258" t="s">
        <v>79</v>
      </c>
      <c r="AV116" s="12" t="s">
        <v>79</v>
      </c>
      <c r="AW116" s="12" t="s">
        <v>33</v>
      </c>
      <c r="AX116" s="12" t="s">
        <v>76</v>
      </c>
      <c r="AY116" s="258" t="s">
        <v>140</v>
      </c>
    </row>
    <row r="117" s="11" customFormat="1" ht="29.88" customHeight="1">
      <c r="B117" s="219"/>
      <c r="C117" s="220"/>
      <c r="D117" s="221" t="s">
        <v>68</v>
      </c>
      <c r="E117" s="233" t="s">
        <v>1227</v>
      </c>
      <c r="F117" s="233" t="s">
        <v>1228</v>
      </c>
      <c r="G117" s="220"/>
      <c r="H117" s="220"/>
      <c r="I117" s="223"/>
      <c r="J117" s="234">
        <f>BK117</f>
        <v>0</v>
      </c>
      <c r="K117" s="220"/>
      <c r="L117" s="225"/>
      <c r="M117" s="226"/>
      <c r="N117" s="227"/>
      <c r="O117" s="227"/>
      <c r="P117" s="228">
        <f>SUM(P118:P124)</f>
        <v>0</v>
      </c>
      <c r="Q117" s="227"/>
      <c r="R117" s="228">
        <f>SUM(R118:R124)</f>
        <v>0</v>
      </c>
      <c r="S117" s="227"/>
      <c r="T117" s="229">
        <f>SUM(T118:T124)</f>
        <v>0</v>
      </c>
      <c r="AR117" s="230" t="s">
        <v>166</v>
      </c>
      <c r="AT117" s="231" t="s">
        <v>68</v>
      </c>
      <c r="AU117" s="231" t="s">
        <v>76</v>
      </c>
      <c r="AY117" s="230" t="s">
        <v>140</v>
      </c>
      <c r="BK117" s="232">
        <f>SUM(BK118:BK124)</f>
        <v>0</v>
      </c>
    </row>
    <row r="118" s="1" customFormat="1" ht="16.5" customHeight="1">
      <c r="B118" s="46"/>
      <c r="C118" s="235" t="s">
        <v>212</v>
      </c>
      <c r="D118" s="235" t="s">
        <v>142</v>
      </c>
      <c r="E118" s="236" t="s">
        <v>1229</v>
      </c>
      <c r="F118" s="237" t="s">
        <v>1230</v>
      </c>
      <c r="G118" s="238" t="s">
        <v>1176</v>
      </c>
      <c r="H118" s="239">
        <v>1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1177</v>
      </c>
      <c r="AT118" s="24" t="s">
        <v>142</v>
      </c>
      <c r="AU118" s="24" t="s">
        <v>79</v>
      </c>
      <c r="AY118" s="24" t="s">
        <v>140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1177</v>
      </c>
      <c r="BM118" s="24" t="s">
        <v>1231</v>
      </c>
    </row>
    <row r="119" s="13" customFormat="1">
      <c r="B119" s="260"/>
      <c r="C119" s="261"/>
      <c r="D119" s="249" t="s">
        <v>149</v>
      </c>
      <c r="E119" s="262" t="s">
        <v>21</v>
      </c>
      <c r="F119" s="263" t="s">
        <v>1232</v>
      </c>
      <c r="G119" s="261"/>
      <c r="H119" s="262" t="s">
        <v>21</v>
      </c>
      <c r="I119" s="264"/>
      <c r="J119" s="261"/>
      <c r="K119" s="261"/>
      <c r="L119" s="265"/>
      <c r="M119" s="266"/>
      <c r="N119" s="267"/>
      <c r="O119" s="267"/>
      <c r="P119" s="267"/>
      <c r="Q119" s="267"/>
      <c r="R119" s="267"/>
      <c r="S119" s="267"/>
      <c r="T119" s="268"/>
      <c r="AT119" s="269" t="s">
        <v>149</v>
      </c>
      <c r="AU119" s="269" t="s">
        <v>79</v>
      </c>
      <c r="AV119" s="13" t="s">
        <v>76</v>
      </c>
      <c r="AW119" s="13" t="s">
        <v>33</v>
      </c>
      <c r="AX119" s="13" t="s">
        <v>69</v>
      </c>
      <c r="AY119" s="269" t="s">
        <v>140</v>
      </c>
    </row>
    <row r="120" s="12" customFormat="1">
      <c r="B120" s="247"/>
      <c r="C120" s="248"/>
      <c r="D120" s="249" t="s">
        <v>149</v>
      </c>
      <c r="E120" s="250" t="s">
        <v>21</v>
      </c>
      <c r="F120" s="251" t="s">
        <v>1233</v>
      </c>
      <c r="G120" s="248"/>
      <c r="H120" s="252">
        <v>1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149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140</v>
      </c>
    </row>
    <row r="121" s="1" customFormat="1" ht="16.5" customHeight="1">
      <c r="B121" s="46"/>
      <c r="C121" s="235" t="s">
        <v>10</v>
      </c>
      <c r="D121" s="235" t="s">
        <v>142</v>
      </c>
      <c r="E121" s="236" t="s">
        <v>1234</v>
      </c>
      <c r="F121" s="237" t="s">
        <v>1235</v>
      </c>
      <c r="G121" s="238" t="s">
        <v>1176</v>
      </c>
      <c r="H121" s="239">
        <v>1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1177</v>
      </c>
      <c r="AT121" s="24" t="s">
        <v>142</v>
      </c>
      <c r="AU121" s="24" t="s">
        <v>79</v>
      </c>
      <c r="AY121" s="24" t="s">
        <v>140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1177</v>
      </c>
      <c r="BM121" s="24" t="s">
        <v>1236</v>
      </c>
    </row>
    <row r="122" s="13" customFormat="1">
      <c r="B122" s="260"/>
      <c r="C122" s="261"/>
      <c r="D122" s="249" t="s">
        <v>149</v>
      </c>
      <c r="E122" s="262" t="s">
        <v>21</v>
      </c>
      <c r="F122" s="263" t="s">
        <v>1237</v>
      </c>
      <c r="G122" s="261"/>
      <c r="H122" s="262" t="s">
        <v>21</v>
      </c>
      <c r="I122" s="264"/>
      <c r="J122" s="261"/>
      <c r="K122" s="261"/>
      <c r="L122" s="265"/>
      <c r="M122" s="266"/>
      <c r="N122" s="267"/>
      <c r="O122" s="267"/>
      <c r="P122" s="267"/>
      <c r="Q122" s="267"/>
      <c r="R122" s="267"/>
      <c r="S122" s="267"/>
      <c r="T122" s="268"/>
      <c r="AT122" s="269" t="s">
        <v>149</v>
      </c>
      <c r="AU122" s="269" t="s">
        <v>79</v>
      </c>
      <c r="AV122" s="13" t="s">
        <v>76</v>
      </c>
      <c r="AW122" s="13" t="s">
        <v>33</v>
      </c>
      <c r="AX122" s="13" t="s">
        <v>69</v>
      </c>
      <c r="AY122" s="269" t="s">
        <v>140</v>
      </c>
    </row>
    <row r="123" s="13" customFormat="1">
      <c r="B123" s="260"/>
      <c r="C123" s="261"/>
      <c r="D123" s="249" t="s">
        <v>149</v>
      </c>
      <c r="E123" s="262" t="s">
        <v>21</v>
      </c>
      <c r="F123" s="263" t="s">
        <v>1238</v>
      </c>
      <c r="G123" s="261"/>
      <c r="H123" s="262" t="s">
        <v>21</v>
      </c>
      <c r="I123" s="264"/>
      <c r="J123" s="261"/>
      <c r="K123" s="261"/>
      <c r="L123" s="265"/>
      <c r="M123" s="266"/>
      <c r="N123" s="267"/>
      <c r="O123" s="267"/>
      <c r="P123" s="267"/>
      <c r="Q123" s="267"/>
      <c r="R123" s="267"/>
      <c r="S123" s="267"/>
      <c r="T123" s="268"/>
      <c r="AT123" s="269" t="s">
        <v>149</v>
      </c>
      <c r="AU123" s="269" t="s">
        <v>79</v>
      </c>
      <c r="AV123" s="13" t="s">
        <v>76</v>
      </c>
      <c r="AW123" s="13" t="s">
        <v>33</v>
      </c>
      <c r="AX123" s="13" t="s">
        <v>69</v>
      </c>
      <c r="AY123" s="269" t="s">
        <v>140</v>
      </c>
    </row>
    <row r="124" s="12" customFormat="1">
      <c r="B124" s="247"/>
      <c r="C124" s="248"/>
      <c r="D124" s="249" t="s">
        <v>149</v>
      </c>
      <c r="E124" s="250" t="s">
        <v>21</v>
      </c>
      <c r="F124" s="251" t="s">
        <v>76</v>
      </c>
      <c r="G124" s="248"/>
      <c r="H124" s="252">
        <v>1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149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140</v>
      </c>
    </row>
    <row r="125" s="11" customFormat="1" ht="29.88" customHeight="1">
      <c r="B125" s="219"/>
      <c r="C125" s="220"/>
      <c r="D125" s="221" t="s">
        <v>68</v>
      </c>
      <c r="E125" s="233" t="s">
        <v>1239</v>
      </c>
      <c r="F125" s="233" t="s">
        <v>1240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SUM(P126:P127)</f>
        <v>0</v>
      </c>
      <c r="Q125" s="227"/>
      <c r="R125" s="228">
        <f>SUM(R126:R127)</f>
        <v>0</v>
      </c>
      <c r="S125" s="227"/>
      <c r="T125" s="229">
        <f>SUM(T126:T127)</f>
        <v>0</v>
      </c>
      <c r="AR125" s="230" t="s">
        <v>166</v>
      </c>
      <c r="AT125" s="231" t="s">
        <v>68</v>
      </c>
      <c r="AU125" s="231" t="s">
        <v>76</v>
      </c>
      <c r="AY125" s="230" t="s">
        <v>140</v>
      </c>
      <c r="BK125" s="232">
        <f>SUM(BK126:BK127)</f>
        <v>0</v>
      </c>
    </row>
    <row r="126" s="1" customFormat="1" ht="25.5" customHeight="1">
      <c r="B126" s="46"/>
      <c r="C126" s="235" t="s">
        <v>221</v>
      </c>
      <c r="D126" s="235" t="s">
        <v>142</v>
      </c>
      <c r="E126" s="236" t="s">
        <v>1241</v>
      </c>
      <c r="F126" s="237" t="s">
        <v>1242</v>
      </c>
      <c r="G126" s="238" t="s">
        <v>1176</v>
      </c>
      <c r="H126" s="239">
        <v>1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1177</v>
      </c>
      <c r="AT126" s="24" t="s">
        <v>142</v>
      </c>
      <c r="AU126" s="24" t="s">
        <v>79</v>
      </c>
      <c r="AY126" s="24" t="s">
        <v>140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1177</v>
      </c>
      <c r="BM126" s="24" t="s">
        <v>1243</v>
      </c>
    </row>
    <row r="127" s="1" customFormat="1" ht="16.5" customHeight="1">
      <c r="B127" s="46"/>
      <c r="C127" s="235" t="s">
        <v>226</v>
      </c>
      <c r="D127" s="235" t="s">
        <v>142</v>
      </c>
      <c r="E127" s="236" t="s">
        <v>1244</v>
      </c>
      <c r="F127" s="237" t="s">
        <v>1245</v>
      </c>
      <c r="G127" s="238" t="s">
        <v>440</v>
      </c>
      <c r="H127" s="239">
        <v>2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300" t="s">
        <v>40</v>
      </c>
      <c r="O127" s="297"/>
      <c r="P127" s="298">
        <f>O127*H127</f>
        <v>0</v>
      </c>
      <c r="Q127" s="298">
        <v>0</v>
      </c>
      <c r="R127" s="298">
        <f>Q127*H127</f>
        <v>0</v>
      </c>
      <c r="S127" s="298">
        <v>0</v>
      </c>
      <c r="T127" s="299">
        <f>S127*H127</f>
        <v>0</v>
      </c>
      <c r="AR127" s="24" t="s">
        <v>1177</v>
      </c>
      <c r="AT127" s="24" t="s">
        <v>142</v>
      </c>
      <c r="AU127" s="24" t="s">
        <v>79</v>
      </c>
      <c r="AY127" s="24" t="s">
        <v>140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1177</v>
      </c>
      <c r="BM127" s="24" t="s">
        <v>1246</v>
      </c>
    </row>
    <row r="128" s="1" customFormat="1" ht="6.96" customHeight="1">
      <c r="B128" s="67"/>
      <c r="C128" s="68"/>
      <c r="D128" s="68"/>
      <c r="E128" s="68"/>
      <c r="F128" s="68"/>
      <c r="G128" s="68"/>
      <c r="H128" s="68"/>
      <c r="I128" s="178"/>
      <c r="J128" s="68"/>
      <c r="K128" s="68"/>
      <c r="L128" s="72"/>
    </row>
  </sheetData>
  <sheetProtection sheet="1" autoFilter="0" formatColumns="0" formatRows="0" objects="1" scenarios="1" spinCount="100000" saltValue="n6S7zvS2bfWuyO6ClN2tGNi2e+ZWGxCEFFHuUxL3QKTM+V1q/lkeotJBEF/XcN4rZU0ojzHPJgkCohfFMSCGUQ==" hashValue="0aW/4Z0P2UaevflBJowP+tm6cYHr34oRGgHFiYNAMiuuhZ8h8XNKyqbPHjemz16ehSdNDBBpcfs7YuxZ/hDikg==" algorithmName="SHA-512" password="CC35"/>
  <autoFilter ref="C88:K12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01" customWidth="1"/>
    <col min="2" max="2" width="1.664063" style="301" customWidth="1"/>
    <col min="3" max="4" width="5" style="301" customWidth="1"/>
    <col min="5" max="5" width="11.67" style="301" customWidth="1"/>
    <col min="6" max="6" width="9.17" style="301" customWidth="1"/>
    <col min="7" max="7" width="5" style="301" customWidth="1"/>
    <col min="8" max="8" width="77.83" style="301" customWidth="1"/>
    <col min="9" max="10" width="20" style="301" customWidth="1"/>
    <col min="11" max="11" width="1.664063" style="301" customWidth="1"/>
  </cols>
  <sheetData>
    <row r="1" ht="37.5" customHeight="1"/>
    <row r="2" ht="7.5" customHeight="1">
      <c r="B2" s="302"/>
      <c r="C2" s="303"/>
      <c r="D2" s="303"/>
      <c r="E2" s="303"/>
      <c r="F2" s="303"/>
      <c r="G2" s="303"/>
      <c r="H2" s="303"/>
      <c r="I2" s="303"/>
      <c r="J2" s="303"/>
      <c r="K2" s="304"/>
    </row>
    <row r="3" s="15" customFormat="1" ht="45" customHeight="1">
      <c r="B3" s="305"/>
      <c r="C3" s="306" t="s">
        <v>1247</v>
      </c>
      <c r="D3" s="306"/>
      <c r="E3" s="306"/>
      <c r="F3" s="306"/>
      <c r="G3" s="306"/>
      <c r="H3" s="306"/>
      <c r="I3" s="306"/>
      <c r="J3" s="306"/>
      <c r="K3" s="307"/>
    </row>
    <row r="4" ht="25.5" customHeight="1">
      <c r="B4" s="308"/>
      <c r="C4" s="309" t="s">
        <v>1248</v>
      </c>
      <c r="D4" s="309"/>
      <c r="E4" s="309"/>
      <c r="F4" s="309"/>
      <c r="G4" s="309"/>
      <c r="H4" s="309"/>
      <c r="I4" s="309"/>
      <c r="J4" s="309"/>
      <c r="K4" s="310"/>
    </row>
    <row r="5" ht="5.25" customHeight="1">
      <c r="B5" s="308"/>
      <c r="C5" s="311"/>
      <c r="D5" s="311"/>
      <c r="E5" s="311"/>
      <c r="F5" s="311"/>
      <c r="G5" s="311"/>
      <c r="H5" s="311"/>
      <c r="I5" s="311"/>
      <c r="J5" s="311"/>
      <c r="K5" s="310"/>
    </row>
    <row r="6" ht="15" customHeight="1">
      <c r="B6" s="308"/>
      <c r="C6" s="312" t="s">
        <v>1249</v>
      </c>
      <c r="D6" s="312"/>
      <c r="E6" s="312"/>
      <c r="F6" s="312"/>
      <c r="G6" s="312"/>
      <c r="H6" s="312"/>
      <c r="I6" s="312"/>
      <c r="J6" s="312"/>
      <c r="K6" s="310"/>
    </row>
    <row r="7" ht="15" customHeight="1">
      <c r="B7" s="313"/>
      <c r="C7" s="312" t="s">
        <v>1250</v>
      </c>
      <c r="D7" s="312"/>
      <c r="E7" s="312"/>
      <c r="F7" s="312"/>
      <c r="G7" s="312"/>
      <c r="H7" s="312"/>
      <c r="I7" s="312"/>
      <c r="J7" s="312"/>
      <c r="K7" s="310"/>
    </row>
    <row r="8" ht="12.75" customHeight="1">
      <c r="B8" s="313"/>
      <c r="C8" s="312"/>
      <c r="D8" s="312"/>
      <c r="E8" s="312"/>
      <c r="F8" s="312"/>
      <c r="G8" s="312"/>
      <c r="H8" s="312"/>
      <c r="I8" s="312"/>
      <c r="J8" s="312"/>
      <c r="K8" s="310"/>
    </row>
    <row r="9" ht="15" customHeight="1">
      <c r="B9" s="313"/>
      <c r="C9" s="312" t="s">
        <v>1251</v>
      </c>
      <c r="D9" s="312"/>
      <c r="E9" s="312"/>
      <c r="F9" s="312"/>
      <c r="G9" s="312"/>
      <c r="H9" s="312"/>
      <c r="I9" s="312"/>
      <c r="J9" s="312"/>
      <c r="K9" s="310"/>
    </row>
    <row r="10" ht="15" customHeight="1">
      <c r="B10" s="313"/>
      <c r="C10" s="312"/>
      <c r="D10" s="312" t="s">
        <v>1252</v>
      </c>
      <c r="E10" s="312"/>
      <c r="F10" s="312"/>
      <c r="G10" s="312"/>
      <c r="H10" s="312"/>
      <c r="I10" s="312"/>
      <c r="J10" s="312"/>
      <c r="K10" s="310"/>
    </row>
    <row r="11" ht="15" customHeight="1">
      <c r="B11" s="313"/>
      <c r="C11" s="314"/>
      <c r="D11" s="312" t="s">
        <v>1253</v>
      </c>
      <c r="E11" s="312"/>
      <c r="F11" s="312"/>
      <c r="G11" s="312"/>
      <c r="H11" s="312"/>
      <c r="I11" s="312"/>
      <c r="J11" s="312"/>
      <c r="K11" s="310"/>
    </row>
    <row r="12" ht="12.75" customHeight="1">
      <c r="B12" s="313"/>
      <c r="C12" s="314"/>
      <c r="D12" s="314"/>
      <c r="E12" s="314"/>
      <c r="F12" s="314"/>
      <c r="G12" s="314"/>
      <c r="H12" s="314"/>
      <c r="I12" s="314"/>
      <c r="J12" s="314"/>
      <c r="K12" s="310"/>
    </row>
    <row r="13" ht="15" customHeight="1">
      <c r="B13" s="313"/>
      <c r="C13" s="314"/>
      <c r="D13" s="312" t="s">
        <v>1254</v>
      </c>
      <c r="E13" s="312"/>
      <c r="F13" s="312"/>
      <c r="G13" s="312"/>
      <c r="H13" s="312"/>
      <c r="I13" s="312"/>
      <c r="J13" s="312"/>
      <c r="K13" s="310"/>
    </row>
    <row r="14" ht="15" customHeight="1">
      <c r="B14" s="313"/>
      <c r="C14" s="314"/>
      <c r="D14" s="312" t="s">
        <v>1255</v>
      </c>
      <c r="E14" s="312"/>
      <c r="F14" s="312"/>
      <c r="G14" s="312"/>
      <c r="H14" s="312"/>
      <c r="I14" s="312"/>
      <c r="J14" s="312"/>
      <c r="K14" s="310"/>
    </row>
    <row r="15" ht="15" customHeight="1">
      <c r="B15" s="313"/>
      <c r="C15" s="314"/>
      <c r="D15" s="312" t="s">
        <v>1256</v>
      </c>
      <c r="E15" s="312"/>
      <c r="F15" s="312"/>
      <c r="G15" s="312"/>
      <c r="H15" s="312"/>
      <c r="I15" s="312"/>
      <c r="J15" s="312"/>
      <c r="K15" s="310"/>
    </row>
    <row r="16" ht="15" customHeight="1">
      <c r="B16" s="313"/>
      <c r="C16" s="314"/>
      <c r="D16" s="314"/>
      <c r="E16" s="315" t="s">
        <v>75</v>
      </c>
      <c r="F16" s="312" t="s">
        <v>1257</v>
      </c>
      <c r="G16" s="312"/>
      <c r="H16" s="312"/>
      <c r="I16" s="312"/>
      <c r="J16" s="312"/>
      <c r="K16" s="310"/>
    </row>
    <row r="17" ht="15" customHeight="1">
      <c r="B17" s="313"/>
      <c r="C17" s="314"/>
      <c r="D17" s="314"/>
      <c r="E17" s="315" t="s">
        <v>1258</v>
      </c>
      <c r="F17" s="312" t="s">
        <v>1259</v>
      </c>
      <c r="G17" s="312"/>
      <c r="H17" s="312"/>
      <c r="I17" s="312"/>
      <c r="J17" s="312"/>
      <c r="K17" s="310"/>
    </row>
    <row r="18" ht="15" customHeight="1">
      <c r="B18" s="313"/>
      <c r="C18" s="314"/>
      <c r="D18" s="314"/>
      <c r="E18" s="315" t="s">
        <v>1260</v>
      </c>
      <c r="F18" s="312" t="s">
        <v>1261</v>
      </c>
      <c r="G18" s="312"/>
      <c r="H18" s="312"/>
      <c r="I18" s="312"/>
      <c r="J18" s="312"/>
      <c r="K18" s="310"/>
    </row>
    <row r="19" ht="15" customHeight="1">
      <c r="B19" s="313"/>
      <c r="C19" s="314"/>
      <c r="D19" s="314"/>
      <c r="E19" s="315" t="s">
        <v>1262</v>
      </c>
      <c r="F19" s="312" t="s">
        <v>1263</v>
      </c>
      <c r="G19" s="312"/>
      <c r="H19" s="312"/>
      <c r="I19" s="312"/>
      <c r="J19" s="312"/>
      <c r="K19" s="310"/>
    </row>
    <row r="20" ht="15" customHeight="1">
      <c r="B20" s="313"/>
      <c r="C20" s="314"/>
      <c r="D20" s="314"/>
      <c r="E20" s="315" t="s">
        <v>1264</v>
      </c>
      <c r="F20" s="312" t="s">
        <v>1265</v>
      </c>
      <c r="G20" s="312"/>
      <c r="H20" s="312"/>
      <c r="I20" s="312"/>
      <c r="J20" s="312"/>
      <c r="K20" s="310"/>
    </row>
    <row r="21" ht="15" customHeight="1">
      <c r="B21" s="313"/>
      <c r="C21" s="314"/>
      <c r="D21" s="314"/>
      <c r="E21" s="315" t="s">
        <v>81</v>
      </c>
      <c r="F21" s="312" t="s">
        <v>1266</v>
      </c>
      <c r="G21" s="312"/>
      <c r="H21" s="312"/>
      <c r="I21" s="312"/>
      <c r="J21" s="312"/>
      <c r="K21" s="310"/>
    </row>
    <row r="22" ht="12.75" customHeight="1">
      <c r="B22" s="313"/>
      <c r="C22" s="314"/>
      <c r="D22" s="314"/>
      <c r="E22" s="314"/>
      <c r="F22" s="314"/>
      <c r="G22" s="314"/>
      <c r="H22" s="314"/>
      <c r="I22" s="314"/>
      <c r="J22" s="314"/>
      <c r="K22" s="310"/>
    </row>
    <row r="23" ht="15" customHeight="1">
      <c r="B23" s="313"/>
      <c r="C23" s="312" t="s">
        <v>1267</v>
      </c>
      <c r="D23" s="312"/>
      <c r="E23" s="312"/>
      <c r="F23" s="312"/>
      <c r="G23" s="312"/>
      <c r="H23" s="312"/>
      <c r="I23" s="312"/>
      <c r="J23" s="312"/>
      <c r="K23" s="310"/>
    </row>
    <row r="24" ht="15" customHeight="1">
      <c r="B24" s="313"/>
      <c r="C24" s="312" t="s">
        <v>1268</v>
      </c>
      <c r="D24" s="312"/>
      <c r="E24" s="312"/>
      <c r="F24" s="312"/>
      <c r="G24" s="312"/>
      <c r="H24" s="312"/>
      <c r="I24" s="312"/>
      <c r="J24" s="312"/>
      <c r="K24" s="310"/>
    </row>
    <row r="25" ht="15" customHeight="1">
      <c r="B25" s="313"/>
      <c r="C25" s="312"/>
      <c r="D25" s="312" t="s">
        <v>1269</v>
      </c>
      <c r="E25" s="312"/>
      <c r="F25" s="312"/>
      <c r="G25" s="312"/>
      <c r="H25" s="312"/>
      <c r="I25" s="312"/>
      <c r="J25" s="312"/>
      <c r="K25" s="310"/>
    </row>
    <row r="26" ht="15" customHeight="1">
      <c r="B26" s="313"/>
      <c r="C26" s="314"/>
      <c r="D26" s="312" t="s">
        <v>1270</v>
      </c>
      <c r="E26" s="312"/>
      <c r="F26" s="312"/>
      <c r="G26" s="312"/>
      <c r="H26" s="312"/>
      <c r="I26" s="312"/>
      <c r="J26" s="312"/>
      <c r="K26" s="310"/>
    </row>
    <row r="27" ht="12.75" customHeight="1">
      <c r="B27" s="313"/>
      <c r="C27" s="314"/>
      <c r="D27" s="314"/>
      <c r="E27" s="314"/>
      <c r="F27" s="314"/>
      <c r="G27" s="314"/>
      <c r="H27" s="314"/>
      <c r="I27" s="314"/>
      <c r="J27" s="314"/>
      <c r="K27" s="310"/>
    </row>
    <row r="28" ht="15" customHeight="1">
      <c r="B28" s="313"/>
      <c r="C28" s="314"/>
      <c r="D28" s="312" t="s">
        <v>1271</v>
      </c>
      <c r="E28" s="312"/>
      <c r="F28" s="312"/>
      <c r="G28" s="312"/>
      <c r="H28" s="312"/>
      <c r="I28" s="312"/>
      <c r="J28" s="312"/>
      <c r="K28" s="310"/>
    </row>
    <row r="29" ht="15" customHeight="1">
      <c r="B29" s="313"/>
      <c r="C29" s="314"/>
      <c r="D29" s="312" t="s">
        <v>1272</v>
      </c>
      <c r="E29" s="312"/>
      <c r="F29" s="312"/>
      <c r="G29" s="312"/>
      <c r="H29" s="312"/>
      <c r="I29" s="312"/>
      <c r="J29" s="312"/>
      <c r="K29" s="310"/>
    </row>
    <row r="30" ht="12.75" customHeight="1">
      <c r="B30" s="313"/>
      <c r="C30" s="314"/>
      <c r="D30" s="314"/>
      <c r="E30" s="314"/>
      <c r="F30" s="314"/>
      <c r="G30" s="314"/>
      <c r="H30" s="314"/>
      <c r="I30" s="314"/>
      <c r="J30" s="314"/>
      <c r="K30" s="310"/>
    </row>
    <row r="31" ht="15" customHeight="1">
      <c r="B31" s="313"/>
      <c r="C31" s="314"/>
      <c r="D31" s="312" t="s">
        <v>1273</v>
      </c>
      <c r="E31" s="312"/>
      <c r="F31" s="312"/>
      <c r="G31" s="312"/>
      <c r="H31" s="312"/>
      <c r="I31" s="312"/>
      <c r="J31" s="312"/>
      <c r="K31" s="310"/>
    </row>
    <row r="32" ht="15" customHeight="1">
      <c r="B32" s="313"/>
      <c r="C32" s="314"/>
      <c r="D32" s="312" t="s">
        <v>1274</v>
      </c>
      <c r="E32" s="312"/>
      <c r="F32" s="312"/>
      <c r="G32" s="312"/>
      <c r="H32" s="312"/>
      <c r="I32" s="312"/>
      <c r="J32" s="312"/>
      <c r="K32" s="310"/>
    </row>
    <row r="33" ht="15" customHeight="1">
      <c r="B33" s="313"/>
      <c r="C33" s="314"/>
      <c r="D33" s="312" t="s">
        <v>1275</v>
      </c>
      <c r="E33" s="312"/>
      <c r="F33" s="312"/>
      <c r="G33" s="312"/>
      <c r="H33" s="312"/>
      <c r="I33" s="312"/>
      <c r="J33" s="312"/>
      <c r="K33" s="310"/>
    </row>
    <row r="34" ht="15" customHeight="1">
      <c r="B34" s="313"/>
      <c r="C34" s="314"/>
      <c r="D34" s="312"/>
      <c r="E34" s="316" t="s">
        <v>125</v>
      </c>
      <c r="F34" s="312"/>
      <c r="G34" s="312" t="s">
        <v>1276</v>
      </c>
      <c r="H34" s="312"/>
      <c r="I34" s="312"/>
      <c r="J34" s="312"/>
      <c r="K34" s="310"/>
    </row>
    <row r="35" ht="30.75" customHeight="1">
      <c r="B35" s="313"/>
      <c r="C35" s="314"/>
      <c r="D35" s="312"/>
      <c r="E35" s="316" t="s">
        <v>1277</v>
      </c>
      <c r="F35" s="312"/>
      <c r="G35" s="312" t="s">
        <v>1278</v>
      </c>
      <c r="H35" s="312"/>
      <c r="I35" s="312"/>
      <c r="J35" s="312"/>
      <c r="K35" s="310"/>
    </row>
    <row r="36" ht="15" customHeight="1">
      <c r="B36" s="313"/>
      <c r="C36" s="314"/>
      <c r="D36" s="312"/>
      <c r="E36" s="316" t="s">
        <v>50</v>
      </c>
      <c r="F36" s="312"/>
      <c r="G36" s="312" t="s">
        <v>1279</v>
      </c>
      <c r="H36" s="312"/>
      <c r="I36" s="312"/>
      <c r="J36" s="312"/>
      <c r="K36" s="310"/>
    </row>
    <row r="37" ht="15" customHeight="1">
      <c r="B37" s="313"/>
      <c r="C37" s="314"/>
      <c r="D37" s="312"/>
      <c r="E37" s="316" t="s">
        <v>126</v>
      </c>
      <c r="F37" s="312"/>
      <c r="G37" s="312" t="s">
        <v>1280</v>
      </c>
      <c r="H37" s="312"/>
      <c r="I37" s="312"/>
      <c r="J37" s="312"/>
      <c r="K37" s="310"/>
    </row>
    <row r="38" ht="15" customHeight="1">
      <c r="B38" s="313"/>
      <c r="C38" s="314"/>
      <c r="D38" s="312"/>
      <c r="E38" s="316" t="s">
        <v>127</v>
      </c>
      <c r="F38" s="312"/>
      <c r="G38" s="312" t="s">
        <v>1281</v>
      </c>
      <c r="H38" s="312"/>
      <c r="I38" s="312"/>
      <c r="J38" s="312"/>
      <c r="K38" s="310"/>
    </row>
    <row r="39" ht="15" customHeight="1">
      <c r="B39" s="313"/>
      <c r="C39" s="314"/>
      <c r="D39" s="312"/>
      <c r="E39" s="316" t="s">
        <v>128</v>
      </c>
      <c r="F39" s="312"/>
      <c r="G39" s="312" t="s">
        <v>1282</v>
      </c>
      <c r="H39" s="312"/>
      <c r="I39" s="312"/>
      <c r="J39" s="312"/>
      <c r="K39" s="310"/>
    </row>
    <row r="40" ht="15" customHeight="1">
      <c r="B40" s="313"/>
      <c r="C40" s="314"/>
      <c r="D40" s="312"/>
      <c r="E40" s="316" t="s">
        <v>1283</v>
      </c>
      <c r="F40" s="312"/>
      <c r="G40" s="312" t="s">
        <v>1284</v>
      </c>
      <c r="H40" s="312"/>
      <c r="I40" s="312"/>
      <c r="J40" s="312"/>
      <c r="K40" s="310"/>
    </row>
    <row r="41" ht="15" customHeight="1">
      <c r="B41" s="313"/>
      <c r="C41" s="314"/>
      <c r="D41" s="312"/>
      <c r="E41" s="316"/>
      <c r="F41" s="312"/>
      <c r="G41" s="312" t="s">
        <v>1285</v>
      </c>
      <c r="H41" s="312"/>
      <c r="I41" s="312"/>
      <c r="J41" s="312"/>
      <c r="K41" s="310"/>
    </row>
    <row r="42" ht="15" customHeight="1">
      <c r="B42" s="313"/>
      <c r="C42" s="314"/>
      <c r="D42" s="312"/>
      <c r="E42" s="316" t="s">
        <v>1286</v>
      </c>
      <c r="F42" s="312"/>
      <c r="G42" s="312" t="s">
        <v>1287</v>
      </c>
      <c r="H42" s="312"/>
      <c r="I42" s="312"/>
      <c r="J42" s="312"/>
      <c r="K42" s="310"/>
    </row>
    <row r="43" ht="15" customHeight="1">
      <c r="B43" s="313"/>
      <c r="C43" s="314"/>
      <c r="D43" s="312"/>
      <c r="E43" s="316" t="s">
        <v>130</v>
      </c>
      <c r="F43" s="312"/>
      <c r="G43" s="312" t="s">
        <v>1288</v>
      </c>
      <c r="H43" s="312"/>
      <c r="I43" s="312"/>
      <c r="J43" s="312"/>
      <c r="K43" s="310"/>
    </row>
    <row r="44" ht="12.75" customHeight="1">
      <c r="B44" s="313"/>
      <c r="C44" s="314"/>
      <c r="D44" s="312"/>
      <c r="E44" s="312"/>
      <c r="F44" s="312"/>
      <c r="G44" s="312"/>
      <c r="H44" s="312"/>
      <c r="I44" s="312"/>
      <c r="J44" s="312"/>
      <c r="K44" s="310"/>
    </row>
    <row r="45" ht="15" customHeight="1">
      <c r="B45" s="313"/>
      <c r="C45" s="314"/>
      <c r="D45" s="312" t="s">
        <v>1289</v>
      </c>
      <c r="E45" s="312"/>
      <c r="F45" s="312"/>
      <c r="G45" s="312"/>
      <c r="H45" s="312"/>
      <c r="I45" s="312"/>
      <c r="J45" s="312"/>
      <c r="K45" s="310"/>
    </row>
    <row r="46" ht="15" customHeight="1">
      <c r="B46" s="313"/>
      <c r="C46" s="314"/>
      <c r="D46" s="314"/>
      <c r="E46" s="312" t="s">
        <v>1290</v>
      </c>
      <c r="F46" s="312"/>
      <c r="G46" s="312"/>
      <c r="H46" s="312"/>
      <c r="I46" s="312"/>
      <c r="J46" s="312"/>
      <c r="K46" s="310"/>
    </row>
    <row r="47" ht="15" customHeight="1">
      <c r="B47" s="313"/>
      <c r="C47" s="314"/>
      <c r="D47" s="314"/>
      <c r="E47" s="312" t="s">
        <v>1291</v>
      </c>
      <c r="F47" s="312"/>
      <c r="G47" s="312"/>
      <c r="H47" s="312"/>
      <c r="I47" s="312"/>
      <c r="J47" s="312"/>
      <c r="K47" s="310"/>
    </row>
    <row r="48" ht="15" customHeight="1">
      <c r="B48" s="313"/>
      <c r="C48" s="314"/>
      <c r="D48" s="314"/>
      <c r="E48" s="312" t="s">
        <v>1292</v>
      </c>
      <c r="F48" s="312"/>
      <c r="G48" s="312"/>
      <c r="H48" s="312"/>
      <c r="I48" s="312"/>
      <c r="J48" s="312"/>
      <c r="K48" s="310"/>
    </row>
    <row r="49" ht="15" customHeight="1">
      <c r="B49" s="313"/>
      <c r="C49" s="314"/>
      <c r="D49" s="312" t="s">
        <v>1293</v>
      </c>
      <c r="E49" s="312"/>
      <c r="F49" s="312"/>
      <c r="G49" s="312"/>
      <c r="H49" s="312"/>
      <c r="I49" s="312"/>
      <c r="J49" s="312"/>
      <c r="K49" s="310"/>
    </row>
    <row r="50" ht="25.5" customHeight="1">
      <c r="B50" s="308"/>
      <c r="C50" s="309" t="s">
        <v>1294</v>
      </c>
      <c r="D50" s="309"/>
      <c r="E50" s="309"/>
      <c r="F50" s="309"/>
      <c r="G50" s="309"/>
      <c r="H50" s="309"/>
      <c r="I50" s="309"/>
      <c r="J50" s="309"/>
      <c r="K50" s="310"/>
    </row>
    <row r="51" ht="5.25" customHeight="1">
      <c r="B51" s="308"/>
      <c r="C51" s="311"/>
      <c r="D51" s="311"/>
      <c r="E51" s="311"/>
      <c r="F51" s="311"/>
      <c r="G51" s="311"/>
      <c r="H51" s="311"/>
      <c r="I51" s="311"/>
      <c r="J51" s="311"/>
      <c r="K51" s="310"/>
    </row>
    <row r="52" ht="15" customHeight="1">
      <c r="B52" s="308"/>
      <c r="C52" s="312" t="s">
        <v>1295</v>
      </c>
      <c r="D52" s="312"/>
      <c r="E52" s="312"/>
      <c r="F52" s="312"/>
      <c r="G52" s="312"/>
      <c r="H52" s="312"/>
      <c r="I52" s="312"/>
      <c r="J52" s="312"/>
      <c r="K52" s="310"/>
    </row>
    <row r="53" ht="15" customHeight="1">
      <c r="B53" s="308"/>
      <c r="C53" s="312" t="s">
        <v>1296</v>
      </c>
      <c r="D53" s="312"/>
      <c r="E53" s="312"/>
      <c r="F53" s="312"/>
      <c r="G53" s="312"/>
      <c r="H53" s="312"/>
      <c r="I53" s="312"/>
      <c r="J53" s="312"/>
      <c r="K53" s="310"/>
    </row>
    <row r="54" ht="12.75" customHeight="1">
      <c r="B54" s="308"/>
      <c r="C54" s="312"/>
      <c r="D54" s="312"/>
      <c r="E54" s="312"/>
      <c r="F54" s="312"/>
      <c r="G54" s="312"/>
      <c r="H54" s="312"/>
      <c r="I54" s="312"/>
      <c r="J54" s="312"/>
      <c r="K54" s="310"/>
    </row>
    <row r="55" ht="15" customHeight="1">
      <c r="B55" s="308"/>
      <c r="C55" s="312" t="s">
        <v>1297</v>
      </c>
      <c r="D55" s="312"/>
      <c r="E55" s="312"/>
      <c r="F55" s="312"/>
      <c r="G55" s="312"/>
      <c r="H55" s="312"/>
      <c r="I55" s="312"/>
      <c r="J55" s="312"/>
      <c r="K55" s="310"/>
    </row>
    <row r="56" ht="15" customHeight="1">
      <c r="B56" s="308"/>
      <c r="C56" s="314"/>
      <c r="D56" s="312" t="s">
        <v>1298</v>
      </c>
      <c r="E56" s="312"/>
      <c r="F56" s="312"/>
      <c r="G56" s="312"/>
      <c r="H56" s="312"/>
      <c r="I56" s="312"/>
      <c r="J56" s="312"/>
      <c r="K56" s="310"/>
    </row>
    <row r="57" ht="15" customHeight="1">
      <c r="B57" s="308"/>
      <c r="C57" s="314"/>
      <c r="D57" s="312" t="s">
        <v>1299</v>
      </c>
      <c r="E57" s="312"/>
      <c r="F57" s="312"/>
      <c r="G57" s="312"/>
      <c r="H57" s="312"/>
      <c r="I57" s="312"/>
      <c r="J57" s="312"/>
      <c r="K57" s="310"/>
    </row>
    <row r="58" ht="15" customHeight="1">
      <c r="B58" s="308"/>
      <c r="C58" s="314"/>
      <c r="D58" s="312" t="s">
        <v>1300</v>
      </c>
      <c r="E58" s="312"/>
      <c r="F58" s="312"/>
      <c r="G58" s="312"/>
      <c r="H58" s="312"/>
      <c r="I58" s="312"/>
      <c r="J58" s="312"/>
      <c r="K58" s="310"/>
    </row>
    <row r="59" ht="15" customHeight="1">
      <c r="B59" s="308"/>
      <c r="C59" s="314"/>
      <c r="D59" s="312" t="s">
        <v>1301</v>
      </c>
      <c r="E59" s="312"/>
      <c r="F59" s="312"/>
      <c r="G59" s="312"/>
      <c r="H59" s="312"/>
      <c r="I59" s="312"/>
      <c r="J59" s="312"/>
      <c r="K59" s="310"/>
    </row>
    <row r="60" ht="15" customHeight="1">
      <c r="B60" s="308"/>
      <c r="C60" s="314"/>
      <c r="D60" s="317" t="s">
        <v>1302</v>
      </c>
      <c r="E60" s="317"/>
      <c r="F60" s="317"/>
      <c r="G60" s="317"/>
      <c r="H60" s="317"/>
      <c r="I60" s="317"/>
      <c r="J60" s="317"/>
      <c r="K60" s="310"/>
    </row>
    <row r="61" ht="15" customHeight="1">
      <c r="B61" s="308"/>
      <c r="C61" s="314"/>
      <c r="D61" s="312" t="s">
        <v>1303</v>
      </c>
      <c r="E61" s="312"/>
      <c r="F61" s="312"/>
      <c r="G61" s="312"/>
      <c r="H61" s="312"/>
      <c r="I61" s="312"/>
      <c r="J61" s="312"/>
      <c r="K61" s="310"/>
    </row>
    <row r="62" ht="12.75" customHeight="1">
      <c r="B62" s="308"/>
      <c r="C62" s="314"/>
      <c r="D62" s="314"/>
      <c r="E62" s="318"/>
      <c r="F62" s="314"/>
      <c r="G62" s="314"/>
      <c r="H62" s="314"/>
      <c r="I62" s="314"/>
      <c r="J62" s="314"/>
      <c r="K62" s="310"/>
    </row>
    <row r="63" ht="15" customHeight="1">
      <c r="B63" s="308"/>
      <c r="C63" s="314"/>
      <c r="D63" s="312" t="s">
        <v>1304</v>
      </c>
      <c r="E63" s="312"/>
      <c r="F63" s="312"/>
      <c r="G63" s="312"/>
      <c r="H63" s="312"/>
      <c r="I63" s="312"/>
      <c r="J63" s="312"/>
      <c r="K63" s="310"/>
    </row>
    <row r="64" ht="15" customHeight="1">
      <c r="B64" s="308"/>
      <c r="C64" s="314"/>
      <c r="D64" s="317" t="s">
        <v>1305</v>
      </c>
      <c r="E64" s="317"/>
      <c r="F64" s="317"/>
      <c r="G64" s="317"/>
      <c r="H64" s="317"/>
      <c r="I64" s="317"/>
      <c r="J64" s="317"/>
      <c r="K64" s="310"/>
    </row>
    <row r="65" ht="15" customHeight="1">
      <c r="B65" s="308"/>
      <c r="C65" s="314"/>
      <c r="D65" s="312" t="s">
        <v>1306</v>
      </c>
      <c r="E65" s="312"/>
      <c r="F65" s="312"/>
      <c r="G65" s="312"/>
      <c r="H65" s="312"/>
      <c r="I65" s="312"/>
      <c r="J65" s="312"/>
      <c r="K65" s="310"/>
    </row>
    <row r="66" ht="15" customHeight="1">
      <c r="B66" s="308"/>
      <c r="C66" s="314"/>
      <c r="D66" s="312" t="s">
        <v>1307</v>
      </c>
      <c r="E66" s="312"/>
      <c r="F66" s="312"/>
      <c r="G66" s="312"/>
      <c r="H66" s="312"/>
      <c r="I66" s="312"/>
      <c r="J66" s="312"/>
      <c r="K66" s="310"/>
    </row>
    <row r="67" ht="15" customHeight="1">
      <c r="B67" s="308"/>
      <c r="C67" s="314"/>
      <c r="D67" s="312" t="s">
        <v>1308</v>
      </c>
      <c r="E67" s="312"/>
      <c r="F67" s="312"/>
      <c r="G67" s="312"/>
      <c r="H67" s="312"/>
      <c r="I67" s="312"/>
      <c r="J67" s="312"/>
      <c r="K67" s="310"/>
    </row>
    <row r="68" ht="15" customHeight="1">
      <c r="B68" s="308"/>
      <c r="C68" s="314"/>
      <c r="D68" s="312" t="s">
        <v>1309</v>
      </c>
      <c r="E68" s="312"/>
      <c r="F68" s="312"/>
      <c r="G68" s="312"/>
      <c r="H68" s="312"/>
      <c r="I68" s="312"/>
      <c r="J68" s="312"/>
      <c r="K68" s="310"/>
    </row>
    <row r="69" ht="12.75" customHeight="1">
      <c r="B69" s="319"/>
      <c r="C69" s="320"/>
      <c r="D69" s="320"/>
      <c r="E69" s="320"/>
      <c r="F69" s="320"/>
      <c r="G69" s="320"/>
      <c r="H69" s="320"/>
      <c r="I69" s="320"/>
      <c r="J69" s="320"/>
      <c r="K69" s="321"/>
    </row>
    <row r="70" ht="18.75" customHeight="1">
      <c r="B70" s="322"/>
      <c r="C70" s="322"/>
      <c r="D70" s="322"/>
      <c r="E70" s="322"/>
      <c r="F70" s="322"/>
      <c r="G70" s="322"/>
      <c r="H70" s="322"/>
      <c r="I70" s="322"/>
      <c r="J70" s="322"/>
      <c r="K70" s="323"/>
    </row>
    <row r="71" ht="18.75" customHeight="1">
      <c r="B71" s="323"/>
      <c r="C71" s="323"/>
      <c r="D71" s="323"/>
      <c r="E71" s="323"/>
      <c r="F71" s="323"/>
      <c r="G71" s="323"/>
      <c r="H71" s="323"/>
      <c r="I71" s="323"/>
      <c r="J71" s="323"/>
      <c r="K71" s="323"/>
    </row>
    <row r="72" ht="7.5" customHeight="1">
      <c r="B72" s="324"/>
      <c r="C72" s="325"/>
      <c r="D72" s="325"/>
      <c r="E72" s="325"/>
      <c r="F72" s="325"/>
      <c r="G72" s="325"/>
      <c r="H72" s="325"/>
      <c r="I72" s="325"/>
      <c r="J72" s="325"/>
      <c r="K72" s="326"/>
    </row>
    <row r="73" ht="45" customHeight="1">
      <c r="B73" s="327"/>
      <c r="C73" s="328" t="s">
        <v>104</v>
      </c>
      <c r="D73" s="328"/>
      <c r="E73" s="328"/>
      <c r="F73" s="328"/>
      <c r="G73" s="328"/>
      <c r="H73" s="328"/>
      <c r="I73" s="328"/>
      <c r="J73" s="328"/>
      <c r="K73" s="329"/>
    </row>
    <row r="74" ht="17.25" customHeight="1">
      <c r="B74" s="327"/>
      <c r="C74" s="330" t="s">
        <v>1310</v>
      </c>
      <c r="D74" s="330"/>
      <c r="E74" s="330"/>
      <c r="F74" s="330" t="s">
        <v>1311</v>
      </c>
      <c r="G74" s="331"/>
      <c r="H74" s="330" t="s">
        <v>126</v>
      </c>
      <c r="I74" s="330" t="s">
        <v>54</v>
      </c>
      <c r="J74" s="330" t="s">
        <v>1312</v>
      </c>
      <c r="K74" s="329"/>
    </row>
    <row r="75" ht="17.25" customHeight="1">
      <c r="B75" s="327"/>
      <c r="C75" s="332" t="s">
        <v>1313</v>
      </c>
      <c r="D75" s="332"/>
      <c r="E75" s="332"/>
      <c r="F75" s="333" t="s">
        <v>1314</v>
      </c>
      <c r="G75" s="334"/>
      <c r="H75" s="332"/>
      <c r="I75" s="332"/>
      <c r="J75" s="332" t="s">
        <v>1315</v>
      </c>
      <c r="K75" s="329"/>
    </row>
    <row r="76" ht="5.25" customHeight="1">
      <c r="B76" s="327"/>
      <c r="C76" s="335"/>
      <c r="D76" s="335"/>
      <c r="E76" s="335"/>
      <c r="F76" s="335"/>
      <c r="G76" s="336"/>
      <c r="H76" s="335"/>
      <c r="I76" s="335"/>
      <c r="J76" s="335"/>
      <c r="K76" s="329"/>
    </row>
    <row r="77" ht="15" customHeight="1">
      <c r="B77" s="327"/>
      <c r="C77" s="316" t="s">
        <v>50</v>
      </c>
      <c r="D77" s="335"/>
      <c r="E77" s="335"/>
      <c r="F77" s="337" t="s">
        <v>1316</v>
      </c>
      <c r="G77" s="336"/>
      <c r="H77" s="316" t="s">
        <v>1317</v>
      </c>
      <c r="I77" s="316" t="s">
        <v>1318</v>
      </c>
      <c r="J77" s="316">
        <v>20</v>
      </c>
      <c r="K77" s="329"/>
    </row>
    <row r="78" ht="15" customHeight="1">
      <c r="B78" s="327"/>
      <c r="C78" s="316" t="s">
        <v>1319</v>
      </c>
      <c r="D78" s="316"/>
      <c r="E78" s="316"/>
      <c r="F78" s="337" t="s">
        <v>1316</v>
      </c>
      <c r="G78" s="336"/>
      <c r="H78" s="316" t="s">
        <v>1320</v>
      </c>
      <c r="I78" s="316" t="s">
        <v>1318</v>
      </c>
      <c r="J78" s="316">
        <v>120</v>
      </c>
      <c r="K78" s="329"/>
    </row>
    <row r="79" ht="15" customHeight="1">
      <c r="B79" s="338"/>
      <c r="C79" s="316" t="s">
        <v>1321</v>
      </c>
      <c r="D79" s="316"/>
      <c r="E79" s="316"/>
      <c r="F79" s="337" t="s">
        <v>1322</v>
      </c>
      <c r="G79" s="336"/>
      <c r="H79" s="316" t="s">
        <v>1323</v>
      </c>
      <c r="I79" s="316" t="s">
        <v>1318</v>
      </c>
      <c r="J79" s="316">
        <v>50</v>
      </c>
      <c r="K79" s="329"/>
    </row>
    <row r="80" ht="15" customHeight="1">
      <c r="B80" s="338"/>
      <c r="C80" s="316" t="s">
        <v>1324</v>
      </c>
      <c r="D80" s="316"/>
      <c r="E80" s="316"/>
      <c r="F80" s="337" t="s">
        <v>1316</v>
      </c>
      <c r="G80" s="336"/>
      <c r="H80" s="316" t="s">
        <v>1325</v>
      </c>
      <c r="I80" s="316" t="s">
        <v>1326</v>
      </c>
      <c r="J80" s="316"/>
      <c r="K80" s="329"/>
    </row>
    <row r="81" ht="15" customHeight="1">
      <c r="B81" s="338"/>
      <c r="C81" s="339" t="s">
        <v>1327</v>
      </c>
      <c r="D81" s="339"/>
      <c r="E81" s="339"/>
      <c r="F81" s="340" t="s">
        <v>1322</v>
      </c>
      <c r="G81" s="339"/>
      <c r="H81" s="339" t="s">
        <v>1328</v>
      </c>
      <c r="I81" s="339" t="s">
        <v>1318</v>
      </c>
      <c r="J81" s="339">
        <v>15</v>
      </c>
      <c r="K81" s="329"/>
    </row>
    <row r="82" ht="15" customHeight="1">
      <c r="B82" s="338"/>
      <c r="C82" s="339" t="s">
        <v>1329</v>
      </c>
      <c r="D82" s="339"/>
      <c r="E82" s="339"/>
      <c r="F82" s="340" t="s">
        <v>1322</v>
      </c>
      <c r="G82" s="339"/>
      <c r="H82" s="339" t="s">
        <v>1330</v>
      </c>
      <c r="I82" s="339" t="s">
        <v>1318</v>
      </c>
      <c r="J82" s="339">
        <v>15</v>
      </c>
      <c r="K82" s="329"/>
    </row>
    <row r="83" ht="15" customHeight="1">
      <c r="B83" s="338"/>
      <c r="C83" s="339" t="s">
        <v>1331</v>
      </c>
      <c r="D83" s="339"/>
      <c r="E83" s="339"/>
      <c r="F83" s="340" t="s">
        <v>1322</v>
      </c>
      <c r="G83" s="339"/>
      <c r="H83" s="339" t="s">
        <v>1332</v>
      </c>
      <c r="I83" s="339" t="s">
        <v>1318</v>
      </c>
      <c r="J83" s="339">
        <v>20</v>
      </c>
      <c r="K83" s="329"/>
    </row>
    <row r="84" ht="15" customHeight="1">
      <c r="B84" s="338"/>
      <c r="C84" s="339" t="s">
        <v>1333</v>
      </c>
      <c r="D84" s="339"/>
      <c r="E84" s="339"/>
      <c r="F84" s="340" t="s">
        <v>1322</v>
      </c>
      <c r="G84" s="339"/>
      <c r="H84" s="339" t="s">
        <v>1334</v>
      </c>
      <c r="I84" s="339" t="s">
        <v>1318</v>
      </c>
      <c r="J84" s="339">
        <v>20</v>
      </c>
      <c r="K84" s="329"/>
    </row>
    <row r="85" ht="15" customHeight="1">
      <c r="B85" s="338"/>
      <c r="C85" s="316" t="s">
        <v>1335</v>
      </c>
      <c r="D85" s="316"/>
      <c r="E85" s="316"/>
      <c r="F85" s="337" t="s">
        <v>1322</v>
      </c>
      <c r="G85" s="336"/>
      <c r="H85" s="316" t="s">
        <v>1336</v>
      </c>
      <c r="I85" s="316" t="s">
        <v>1318</v>
      </c>
      <c r="J85" s="316">
        <v>50</v>
      </c>
      <c r="K85" s="329"/>
    </row>
    <row r="86" ht="15" customHeight="1">
      <c r="B86" s="338"/>
      <c r="C86" s="316" t="s">
        <v>1337</v>
      </c>
      <c r="D86" s="316"/>
      <c r="E86" s="316"/>
      <c r="F86" s="337" t="s">
        <v>1322</v>
      </c>
      <c r="G86" s="336"/>
      <c r="H86" s="316" t="s">
        <v>1338</v>
      </c>
      <c r="I86" s="316" t="s">
        <v>1318</v>
      </c>
      <c r="J86" s="316">
        <v>20</v>
      </c>
      <c r="K86" s="329"/>
    </row>
    <row r="87" ht="15" customHeight="1">
      <c r="B87" s="338"/>
      <c r="C87" s="316" t="s">
        <v>1339</v>
      </c>
      <c r="D87" s="316"/>
      <c r="E87" s="316"/>
      <c r="F87" s="337" t="s">
        <v>1322</v>
      </c>
      <c r="G87" s="336"/>
      <c r="H87" s="316" t="s">
        <v>1340</v>
      </c>
      <c r="I87" s="316" t="s">
        <v>1318</v>
      </c>
      <c r="J87" s="316">
        <v>20</v>
      </c>
      <c r="K87" s="329"/>
    </row>
    <row r="88" ht="15" customHeight="1">
      <c r="B88" s="338"/>
      <c r="C88" s="316" t="s">
        <v>1341</v>
      </c>
      <c r="D88" s="316"/>
      <c r="E88" s="316"/>
      <c r="F88" s="337" t="s">
        <v>1322</v>
      </c>
      <c r="G88" s="336"/>
      <c r="H88" s="316" t="s">
        <v>1342</v>
      </c>
      <c r="I88" s="316" t="s">
        <v>1318</v>
      </c>
      <c r="J88" s="316">
        <v>50</v>
      </c>
      <c r="K88" s="329"/>
    </row>
    <row r="89" ht="15" customHeight="1">
      <c r="B89" s="338"/>
      <c r="C89" s="316" t="s">
        <v>1343</v>
      </c>
      <c r="D89" s="316"/>
      <c r="E89" s="316"/>
      <c r="F89" s="337" t="s">
        <v>1322</v>
      </c>
      <c r="G89" s="336"/>
      <c r="H89" s="316" t="s">
        <v>1343</v>
      </c>
      <c r="I89" s="316" t="s">
        <v>1318</v>
      </c>
      <c r="J89" s="316">
        <v>50</v>
      </c>
      <c r="K89" s="329"/>
    </row>
    <row r="90" ht="15" customHeight="1">
      <c r="B90" s="338"/>
      <c r="C90" s="316" t="s">
        <v>131</v>
      </c>
      <c r="D90" s="316"/>
      <c r="E90" s="316"/>
      <c r="F90" s="337" t="s">
        <v>1322</v>
      </c>
      <c r="G90" s="336"/>
      <c r="H90" s="316" t="s">
        <v>1344</v>
      </c>
      <c r="I90" s="316" t="s">
        <v>1318</v>
      </c>
      <c r="J90" s="316">
        <v>255</v>
      </c>
      <c r="K90" s="329"/>
    </row>
    <row r="91" ht="15" customHeight="1">
      <c r="B91" s="338"/>
      <c r="C91" s="316" t="s">
        <v>1345</v>
      </c>
      <c r="D91" s="316"/>
      <c r="E91" s="316"/>
      <c r="F91" s="337" t="s">
        <v>1316</v>
      </c>
      <c r="G91" s="336"/>
      <c r="H91" s="316" t="s">
        <v>1346</v>
      </c>
      <c r="I91" s="316" t="s">
        <v>1347</v>
      </c>
      <c r="J91" s="316"/>
      <c r="K91" s="329"/>
    </row>
    <row r="92" ht="15" customHeight="1">
      <c r="B92" s="338"/>
      <c r="C92" s="316" t="s">
        <v>1348</v>
      </c>
      <c r="D92" s="316"/>
      <c r="E92" s="316"/>
      <c r="F92" s="337" t="s">
        <v>1316</v>
      </c>
      <c r="G92" s="336"/>
      <c r="H92" s="316" t="s">
        <v>1349</v>
      </c>
      <c r="I92" s="316" t="s">
        <v>1350</v>
      </c>
      <c r="J92" s="316"/>
      <c r="K92" s="329"/>
    </row>
    <row r="93" ht="15" customHeight="1">
      <c r="B93" s="338"/>
      <c r="C93" s="316" t="s">
        <v>1351</v>
      </c>
      <c r="D93" s="316"/>
      <c r="E93" s="316"/>
      <c r="F93" s="337" t="s">
        <v>1316</v>
      </c>
      <c r="G93" s="336"/>
      <c r="H93" s="316" t="s">
        <v>1351</v>
      </c>
      <c r="I93" s="316" t="s">
        <v>1350</v>
      </c>
      <c r="J93" s="316"/>
      <c r="K93" s="329"/>
    </row>
    <row r="94" ht="15" customHeight="1">
      <c r="B94" s="338"/>
      <c r="C94" s="316" t="s">
        <v>35</v>
      </c>
      <c r="D94" s="316"/>
      <c r="E94" s="316"/>
      <c r="F94" s="337" t="s">
        <v>1316</v>
      </c>
      <c r="G94" s="336"/>
      <c r="H94" s="316" t="s">
        <v>1352</v>
      </c>
      <c r="I94" s="316" t="s">
        <v>1350</v>
      </c>
      <c r="J94" s="316"/>
      <c r="K94" s="329"/>
    </row>
    <row r="95" ht="15" customHeight="1">
      <c r="B95" s="338"/>
      <c r="C95" s="316" t="s">
        <v>45</v>
      </c>
      <c r="D95" s="316"/>
      <c r="E95" s="316"/>
      <c r="F95" s="337" t="s">
        <v>1316</v>
      </c>
      <c r="G95" s="336"/>
      <c r="H95" s="316" t="s">
        <v>1353</v>
      </c>
      <c r="I95" s="316" t="s">
        <v>1350</v>
      </c>
      <c r="J95" s="316"/>
      <c r="K95" s="329"/>
    </row>
    <row r="96" ht="15" customHeight="1">
      <c r="B96" s="341"/>
      <c r="C96" s="342"/>
      <c r="D96" s="342"/>
      <c r="E96" s="342"/>
      <c r="F96" s="342"/>
      <c r="G96" s="342"/>
      <c r="H96" s="342"/>
      <c r="I96" s="342"/>
      <c r="J96" s="342"/>
      <c r="K96" s="343"/>
    </row>
    <row r="97" ht="18.75" customHeight="1">
      <c r="B97" s="344"/>
      <c r="C97" s="345"/>
      <c r="D97" s="345"/>
      <c r="E97" s="345"/>
      <c r="F97" s="345"/>
      <c r="G97" s="345"/>
      <c r="H97" s="345"/>
      <c r="I97" s="345"/>
      <c r="J97" s="345"/>
      <c r="K97" s="344"/>
    </row>
    <row r="98" ht="18.75" customHeight="1">
      <c r="B98" s="323"/>
      <c r="C98" s="323"/>
      <c r="D98" s="323"/>
      <c r="E98" s="323"/>
      <c r="F98" s="323"/>
      <c r="G98" s="323"/>
      <c r="H98" s="323"/>
      <c r="I98" s="323"/>
      <c r="J98" s="323"/>
      <c r="K98" s="323"/>
    </row>
    <row r="99" ht="7.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6"/>
    </row>
    <row r="100" ht="45" customHeight="1">
      <c r="B100" s="327"/>
      <c r="C100" s="328" t="s">
        <v>1354</v>
      </c>
      <c r="D100" s="328"/>
      <c r="E100" s="328"/>
      <c r="F100" s="328"/>
      <c r="G100" s="328"/>
      <c r="H100" s="328"/>
      <c r="I100" s="328"/>
      <c r="J100" s="328"/>
      <c r="K100" s="329"/>
    </row>
    <row r="101" ht="17.25" customHeight="1">
      <c r="B101" s="327"/>
      <c r="C101" s="330" t="s">
        <v>1310</v>
      </c>
      <c r="D101" s="330"/>
      <c r="E101" s="330"/>
      <c r="F101" s="330" t="s">
        <v>1311</v>
      </c>
      <c r="G101" s="331"/>
      <c r="H101" s="330" t="s">
        <v>126</v>
      </c>
      <c r="I101" s="330" t="s">
        <v>54</v>
      </c>
      <c r="J101" s="330" t="s">
        <v>1312</v>
      </c>
      <c r="K101" s="329"/>
    </row>
    <row r="102" ht="17.25" customHeight="1">
      <c r="B102" s="327"/>
      <c r="C102" s="332" t="s">
        <v>1313</v>
      </c>
      <c r="D102" s="332"/>
      <c r="E102" s="332"/>
      <c r="F102" s="333" t="s">
        <v>1314</v>
      </c>
      <c r="G102" s="334"/>
      <c r="H102" s="332"/>
      <c r="I102" s="332"/>
      <c r="J102" s="332" t="s">
        <v>1315</v>
      </c>
      <c r="K102" s="329"/>
    </row>
    <row r="103" ht="5.25" customHeight="1">
      <c r="B103" s="327"/>
      <c r="C103" s="330"/>
      <c r="D103" s="330"/>
      <c r="E103" s="330"/>
      <c r="F103" s="330"/>
      <c r="G103" s="346"/>
      <c r="H103" s="330"/>
      <c r="I103" s="330"/>
      <c r="J103" s="330"/>
      <c r="K103" s="329"/>
    </row>
    <row r="104" ht="15" customHeight="1">
      <c r="B104" s="327"/>
      <c r="C104" s="316" t="s">
        <v>50</v>
      </c>
      <c r="D104" s="335"/>
      <c r="E104" s="335"/>
      <c r="F104" s="337" t="s">
        <v>1316</v>
      </c>
      <c r="G104" s="346"/>
      <c r="H104" s="316" t="s">
        <v>1355</v>
      </c>
      <c r="I104" s="316" t="s">
        <v>1318</v>
      </c>
      <c r="J104" s="316">
        <v>20</v>
      </c>
      <c r="K104" s="329"/>
    </row>
    <row r="105" ht="15" customHeight="1">
      <c r="B105" s="327"/>
      <c r="C105" s="316" t="s">
        <v>1319</v>
      </c>
      <c r="D105" s="316"/>
      <c r="E105" s="316"/>
      <c r="F105" s="337" t="s">
        <v>1316</v>
      </c>
      <c r="G105" s="316"/>
      <c r="H105" s="316" t="s">
        <v>1355</v>
      </c>
      <c r="I105" s="316" t="s">
        <v>1318</v>
      </c>
      <c r="J105" s="316">
        <v>120</v>
      </c>
      <c r="K105" s="329"/>
    </row>
    <row r="106" ht="15" customHeight="1">
      <c r="B106" s="338"/>
      <c r="C106" s="316" t="s">
        <v>1321</v>
      </c>
      <c r="D106" s="316"/>
      <c r="E106" s="316"/>
      <c r="F106" s="337" t="s">
        <v>1322</v>
      </c>
      <c r="G106" s="316"/>
      <c r="H106" s="316" t="s">
        <v>1355</v>
      </c>
      <c r="I106" s="316" t="s">
        <v>1318</v>
      </c>
      <c r="J106" s="316">
        <v>50</v>
      </c>
      <c r="K106" s="329"/>
    </row>
    <row r="107" ht="15" customHeight="1">
      <c r="B107" s="338"/>
      <c r="C107" s="316" t="s">
        <v>1324</v>
      </c>
      <c r="D107" s="316"/>
      <c r="E107" s="316"/>
      <c r="F107" s="337" t="s">
        <v>1316</v>
      </c>
      <c r="G107" s="316"/>
      <c r="H107" s="316" t="s">
        <v>1355</v>
      </c>
      <c r="I107" s="316" t="s">
        <v>1326</v>
      </c>
      <c r="J107" s="316"/>
      <c r="K107" s="329"/>
    </row>
    <row r="108" ht="15" customHeight="1">
      <c r="B108" s="338"/>
      <c r="C108" s="316" t="s">
        <v>1335</v>
      </c>
      <c r="D108" s="316"/>
      <c r="E108" s="316"/>
      <c r="F108" s="337" t="s">
        <v>1322</v>
      </c>
      <c r="G108" s="316"/>
      <c r="H108" s="316" t="s">
        <v>1355</v>
      </c>
      <c r="I108" s="316" t="s">
        <v>1318</v>
      </c>
      <c r="J108" s="316">
        <v>50</v>
      </c>
      <c r="K108" s="329"/>
    </row>
    <row r="109" ht="15" customHeight="1">
      <c r="B109" s="338"/>
      <c r="C109" s="316" t="s">
        <v>1343</v>
      </c>
      <c r="D109" s="316"/>
      <c r="E109" s="316"/>
      <c r="F109" s="337" t="s">
        <v>1322</v>
      </c>
      <c r="G109" s="316"/>
      <c r="H109" s="316" t="s">
        <v>1355</v>
      </c>
      <c r="I109" s="316" t="s">
        <v>1318</v>
      </c>
      <c r="J109" s="316">
        <v>50</v>
      </c>
      <c r="K109" s="329"/>
    </row>
    <row r="110" ht="15" customHeight="1">
      <c r="B110" s="338"/>
      <c r="C110" s="316" t="s">
        <v>1341</v>
      </c>
      <c r="D110" s="316"/>
      <c r="E110" s="316"/>
      <c r="F110" s="337" t="s">
        <v>1322</v>
      </c>
      <c r="G110" s="316"/>
      <c r="H110" s="316" t="s">
        <v>1355</v>
      </c>
      <c r="I110" s="316" t="s">
        <v>1318</v>
      </c>
      <c r="J110" s="316">
        <v>50</v>
      </c>
      <c r="K110" s="329"/>
    </row>
    <row r="111" ht="15" customHeight="1">
      <c r="B111" s="338"/>
      <c r="C111" s="316" t="s">
        <v>50</v>
      </c>
      <c r="D111" s="316"/>
      <c r="E111" s="316"/>
      <c r="F111" s="337" t="s">
        <v>1316</v>
      </c>
      <c r="G111" s="316"/>
      <c r="H111" s="316" t="s">
        <v>1356</v>
      </c>
      <c r="I111" s="316" t="s">
        <v>1318</v>
      </c>
      <c r="J111" s="316">
        <v>20</v>
      </c>
      <c r="K111" s="329"/>
    </row>
    <row r="112" ht="15" customHeight="1">
      <c r="B112" s="338"/>
      <c r="C112" s="316" t="s">
        <v>1357</v>
      </c>
      <c r="D112" s="316"/>
      <c r="E112" s="316"/>
      <c r="F112" s="337" t="s">
        <v>1316</v>
      </c>
      <c r="G112" s="316"/>
      <c r="H112" s="316" t="s">
        <v>1358</v>
      </c>
      <c r="I112" s="316" t="s">
        <v>1318</v>
      </c>
      <c r="J112" s="316">
        <v>120</v>
      </c>
      <c r="K112" s="329"/>
    </row>
    <row r="113" ht="15" customHeight="1">
      <c r="B113" s="338"/>
      <c r="C113" s="316" t="s">
        <v>35</v>
      </c>
      <c r="D113" s="316"/>
      <c r="E113" s="316"/>
      <c r="F113" s="337" t="s">
        <v>1316</v>
      </c>
      <c r="G113" s="316"/>
      <c r="H113" s="316" t="s">
        <v>1359</v>
      </c>
      <c r="I113" s="316" t="s">
        <v>1350</v>
      </c>
      <c r="J113" s="316"/>
      <c r="K113" s="329"/>
    </row>
    <row r="114" ht="15" customHeight="1">
      <c r="B114" s="338"/>
      <c r="C114" s="316" t="s">
        <v>45</v>
      </c>
      <c r="D114" s="316"/>
      <c r="E114" s="316"/>
      <c r="F114" s="337" t="s">
        <v>1316</v>
      </c>
      <c r="G114" s="316"/>
      <c r="H114" s="316" t="s">
        <v>1360</v>
      </c>
      <c r="I114" s="316" t="s">
        <v>1350</v>
      </c>
      <c r="J114" s="316"/>
      <c r="K114" s="329"/>
    </row>
    <row r="115" ht="15" customHeight="1">
      <c r="B115" s="338"/>
      <c r="C115" s="316" t="s">
        <v>54</v>
      </c>
      <c r="D115" s="316"/>
      <c r="E115" s="316"/>
      <c r="F115" s="337" t="s">
        <v>1316</v>
      </c>
      <c r="G115" s="316"/>
      <c r="H115" s="316" t="s">
        <v>1361</v>
      </c>
      <c r="I115" s="316" t="s">
        <v>1362</v>
      </c>
      <c r="J115" s="316"/>
      <c r="K115" s="329"/>
    </row>
    <row r="116" ht="15" customHeight="1">
      <c r="B116" s="341"/>
      <c r="C116" s="347"/>
      <c r="D116" s="347"/>
      <c r="E116" s="347"/>
      <c r="F116" s="347"/>
      <c r="G116" s="347"/>
      <c r="H116" s="347"/>
      <c r="I116" s="347"/>
      <c r="J116" s="347"/>
      <c r="K116" s="343"/>
    </row>
    <row r="117" ht="18.75" customHeight="1">
      <c r="B117" s="348"/>
      <c r="C117" s="312"/>
      <c r="D117" s="312"/>
      <c r="E117" s="312"/>
      <c r="F117" s="349"/>
      <c r="G117" s="312"/>
      <c r="H117" s="312"/>
      <c r="I117" s="312"/>
      <c r="J117" s="312"/>
      <c r="K117" s="348"/>
    </row>
    <row r="118" ht="18.75" customHeight="1"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</row>
    <row r="119" ht="7.5" customHeight="1">
      <c r="B119" s="350"/>
      <c r="C119" s="351"/>
      <c r="D119" s="351"/>
      <c r="E119" s="351"/>
      <c r="F119" s="351"/>
      <c r="G119" s="351"/>
      <c r="H119" s="351"/>
      <c r="I119" s="351"/>
      <c r="J119" s="351"/>
      <c r="K119" s="352"/>
    </row>
    <row r="120" ht="45" customHeight="1">
      <c r="B120" s="353"/>
      <c r="C120" s="306" t="s">
        <v>1363</v>
      </c>
      <c r="D120" s="306"/>
      <c r="E120" s="306"/>
      <c r="F120" s="306"/>
      <c r="G120" s="306"/>
      <c r="H120" s="306"/>
      <c r="I120" s="306"/>
      <c r="J120" s="306"/>
      <c r="K120" s="354"/>
    </row>
    <row r="121" ht="17.25" customHeight="1">
      <c r="B121" s="355"/>
      <c r="C121" s="330" t="s">
        <v>1310</v>
      </c>
      <c r="D121" s="330"/>
      <c r="E121" s="330"/>
      <c r="F121" s="330" t="s">
        <v>1311</v>
      </c>
      <c r="G121" s="331"/>
      <c r="H121" s="330" t="s">
        <v>126</v>
      </c>
      <c r="I121" s="330" t="s">
        <v>54</v>
      </c>
      <c r="J121" s="330" t="s">
        <v>1312</v>
      </c>
      <c r="K121" s="356"/>
    </row>
    <row r="122" ht="17.25" customHeight="1">
      <c r="B122" s="355"/>
      <c r="C122" s="332" t="s">
        <v>1313</v>
      </c>
      <c r="D122" s="332"/>
      <c r="E122" s="332"/>
      <c r="F122" s="333" t="s">
        <v>1314</v>
      </c>
      <c r="G122" s="334"/>
      <c r="H122" s="332"/>
      <c r="I122" s="332"/>
      <c r="J122" s="332" t="s">
        <v>1315</v>
      </c>
      <c r="K122" s="356"/>
    </row>
    <row r="123" ht="5.25" customHeight="1">
      <c r="B123" s="357"/>
      <c r="C123" s="335"/>
      <c r="D123" s="335"/>
      <c r="E123" s="335"/>
      <c r="F123" s="335"/>
      <c r="G123" s="316"/>
      <c r="H123" s="335"/>
      <c r="I123" s="335"/>
      <c r="J123" s="335"/>
      <c r="K123" s="358"/>
    </row>
    <row r="124" ht="15" customHeight="1">
      <c r="B124" s="357"/>
      <c r="C124" s="316" t="s">
        <v>1319</v>
      </c>
      <c r="D124" s="335"/>
      <c r="E124" s="335"/>
      <c r="F124" s="337" t="s">
        <v>1316</v>
      </c>
      <c r="G124" s="316"/>
      <c r="H124" s="316" t="s">
        <v>1355</v>
      </c>
      <c r="I124" s="316" t="s">
        <v>1318</v>
      </c>
      <c r="J124" s="316">
        <v>120</v>
      </c>
      <c r="K124" s="359"/>
    </row>
    <row r="125" ht="15" customHeight="1">
      <c r="B125" s="357"/>
      <c r="C125" s="316" t="s">
        <v>1364</v>
      </c>
      <c r="D125" s="316"/>
      <c r="E125" s="316"/>
      <c r="F125" s="337" t="s">
        <v>1316</v>
      </c>
      <c r="G125" s="316"/>
      <c r="H125" s="316" t="s">
        <v>1365</v>
      </c>
      <c r="I125" s="316" t="s">
        <v>1318</v>
      </c>
      <c r="J125" s="316" t="s">
        <v>1366</v>
      </c>
      <c r="K125" s="359"/>
    </row>
    <row r="126" ht="15" customHeight="1">
      <c r="B126" s="357"/>
      <c r="C126" s="316" t="s">
        <v>81</v>
      </c>
      <c r="D126" s="316"/>
      <c r="E126" s="316"/>
      <c r="F126" s="337" t="s">
        <v>1316</v>
      </c>
      <c r="G126" s="316"/>
      <c r="H126" s="316" t="s">
        <v>1367</v>
      </c>
      <c r="I126" s="316" t="s">
        <v>1318</v>
      </c>
      <c r="J126" s="316" t="s">
        <v>1366</v>
      </c>
      <c r="K126" s="359"/>
    </row>
    <row r="127" ht="15" customHeight="1">
      <c r="B127" s="357"/>
      <c r="C127" s="316" t="s">
        <v>1327</v>
      </c>
      <c r="D127" s="316"/>
      <c r="E127" s="316"/>
      <c r="F127" s="337" t="s">
        <v>1322</v>
      </c>
      <c r="G127" s="316"/>
      <c r="H127" s="316" t="s">
        <v>1328</v>
      </c>
      <c r="I127" s="316" t="s">
        <v>1318</v>
      </c>
      <c r="J127" s="316">
        <v>15</v>
      </c>
      <c r="K127" s="359"/>
    </row>
    <row r="128" ht="15" customHeight="1">
      <c r="B128" s="357"/>
      <c r="C128" s="339" t="s">
        <v>1329</v>
      </c>
      <c r="D128" s="339"/>
      <c r="E128" s="339"/>
      <c r="F128" s="340" t="s">
        <v>1322</v>
      </c>
      <c r="G128" s="339"/>
      <c r="H128" s="339" t="s">
        <v>1330</v>
      </c>
      <c r="I128" s="339" t="s">
        <v>1318</v>
      </c>
      <c r="J128" s="339">
        <v>15</v>
      </c>
      <c r="K128" s="359"/>
    </row>
    <row r="129" ht="15" customHeight="1">
      <c r="B129" s="357"/>
      <c r="C129" s="339" t="s">
        <v>1331</v>
      </c>
      <c r="D129" s="339"/>
      <c r="E129" s="339"/>
      <c r="F129" s="340" t="s">
        <v>1322</v>
      </c>
      <c r="G129" s="339"/>
      <c r="H129" s="339" t="s">
        <v>1332</v>
      </c>
      <c r="I129" s="339" t="s">
        <v>1318</v>
      </c>
      <c r="J129" s="339">
        <v>20</v>
      </c>
      <c r="K129" s="359"/>
    </row>
    <row r="130" ht="15" customHeight="1">
      <c r="B130" s="357"/>
      <c r="C130" s="339" t="s">
        <v>1333</v>
      </c>
      <c r="D130" s="339"/>
      <c r="E130" s="339"/>
      <c r="F130" s="340" t="s">
        <v>1322</v>
      </c>
      <c r="G130" s="339"/>
      <c r="H130" s="339" t="s">
        <v>1334</v>
      </c>
      <c r="I130" s="339" t="s">
        <v>1318</v>
      </c>
      <c r="J130" s="339">
        <v>20</v>
      </c>
      <c r="K130" s="359"/>
    </row>
    <row r="131" ht="15" customHeight="1">
      <c r="B131" s="357"/>
      <c r="C131" s="316" t="s">
        <v>1321</v>
      </c>
      <c r="D131" s="316"/>
      <c r="E131" s="316"/>
      <c r="F131" s="337" t="s">
        <v>1322</v>
      </c>
      <c r="G131" s="316"/>
      <c r="H131" s="316" t="s">
        <v>1355</v>
      </c>
      <c r="I131" s="316" t="s">
        <v>1318</v>
      </c>
      <c r="J131" s="316">
        <v>50</v>
      </c>
      <c r="K131" s="359"/>
    </row>
    <row r="132" ht="15" customHeight="1">
      <c r="B132" s="357"/>
      <c r="C132" s="316" t="s">
        <v>1335</v>
      </c>
      <c r="D132" s="316"/>
      <c r="E132" s="316"/>
      <c r="F132" s="337" t="s">
        <v>1322</v>
      </c>
      <c r="G132" s="316"/>
      <c r="H132" s="316" t="s">
        <v>1355</v>
      </c>
      <c r="I132" s="316" t="s">
        <v>1318</v>
      </c>
      <c r="J132" s="316">
        <v>50</v>
      </c>
      <c r="K132" s="359"/>
    </row>
    <row r="133" ht="15" customHeight="1">
      <c r="B133" s="357"/>
      <c r="C133" s="316" t="s">
        <v>1341</v>
      </c>
      <c r="D133" s="316"/>
      <c r="E133" s="316"/>
      <c r="F133" s="337" t="s">
        <v>1322</v>
      </c>
      <c r="G133" s="316"/>
      <c r="H133" s="316" t="s">
        <v>1355</v>
      </c>
      <c r="I133" s="316" t="s">
        <v>1318</v>
      </c>
      <c r="J133" s="316">
        <v>50</v>
      </c>
      <c r="K133" s="359"/>
    </row>
    <row r="134" ht="15" customHeight="1">
      <c r="B134" s="357"/>
      <c r="C134" s="316" t="s">
        <v>1343</v>
      </c>
      <c r="D134" s="316"/>
      <c r="E134" s="316"/>
      <c r="F134" s="337" t="s">
        <v>1322</v>
      </c>
      <c r="G134" s="316"/>
      <c r="H134" s="316" t="s">
        <v>1355</v>
      </c>
      <c r="I134" s="316" t="s">
        <v>1318</v>
      </c>
      <c r="J134" s="316">
        <v>50</v>
      </c>
      <c r="K134" s="359"/>
    </row>
    <row r="135" ht="15" customHeight="1">
      <c r="B135" s="357"/>
      <c r="C135" s="316" t="s">
        <v>131</v>
      </c>
      <c r="D135" s="316"/>
      <c r="E135" s="316"/>
      <c r="F135" s="337" t="s">
        <v>1322</v>
      </c>
      <c r="G135" s="316"/>
      <c r="H135" s="316" t="s">
        <v>1368</v>
      </c>
      <c r="I135" s="316" t="s">
        <v>1318</v>
      </c>
      <c r="J135" s="316">
        <v>255</v>
      </c>
      <c r="K135" s="359"/>
    </row>
    <row r="136" ht="15" customHeight="1">
      <c r="B136" s="357"/>
      <c r="C136" s="316" t="s">
        <v>1345</v>
      </c>
      <c r="D136" s="316"/>
      <c r="E136" s="316"/>
      <c r="F136" s="337" t="s">
        <v>1316</v>
      </c>
      <c r="G136" s="316"/>
      <c r="H136" s="316" t="s">
        <v>1369</v>
      </c>
      <c r="I136" s="316" t="s">
        <v>1347</v>
      </c>
      <c r="J136" s="316"/>
      <c r="K136" s="359"/>
    </row>
    <row r="137" ht="15" customHeight="1">
      <c r="B137" s="357"/>
      <c r="C137" s="316" t="s">
        <v>1348</v>
      </c>
      <c r="D137" s="316"/>
      <c r="E137" s="316"/>
      <c r="F137" s="337" t="s">
        <v>1316</v>
      </c>
      <c r="G137" s="316"/>
      <c r="H137" s="316" t="s">
        <v>1370</v>
      </c>
      <c r="I137" s="316" t="s">
        <v>1350</v>
      </c>
      <c r="J137" s="316"/>
      <c r="K137" s="359"/>
    </row>
    <row r="138" ht="15" customHeight="1">
      <c r="B138" s="357"/>
      <c r="C138" s="316" t="s">
        <v>1351</v>
      </c>
      <c r="D138" s="316"/>
      <c r="E138" s="316"/>
      <c r="F138" s="337" t="s">
        <v>1316</v>
      </c>
      <c r="G138" s="316"/>
      <c r="H138" s="316" t="s">
        <v>1351</v>
      </c>
      <c r="I138" s="316" t="s">
        <v>1350</v>
      </c>
      <c r="J138" s="316"/>
      <c r="K138" s="359"/>
    </row>
    <row r="139" ht="15" customHeight="1">
      <c r="B139" s="357"/>
      <c r="C139" s="316" t="s">
        <v>35</v>
      </c>
      <c r="D139" s="316"/>
      <c r="E139" s="316"/>
      <c r="F139" s="337" t="s">
        <v>1316</v>
      </c>
      <c r="G139" s="316"/>
      <c r="H139" s="316" t="s">
        <v>1371</v>
      </c>
      <c r="I139" s="316" t="s">
        <v>1350</v>
      </c>
      <c r="J139" s="316"/>
      <c r="K139" s="359"/>
    </row>
    <row r="140" ht="15" customHeight="1">
      <c r="B140" s="357"/>
      <c r="C140" s="316" t="s">
        <v>1372</v>
      </c>
      <c r="D140" s="316"/>
      <c r="E140" s="316"/>
      <c r="F140" s="337" t="s">
        <v>1316</v>
      </c>
      <c r="G140" s="316"/>
      <c r="H140" s="316" t="s">
        <v>1373</v>
      </c>
      <c r="I140" s="316" t="s">
        <v>1350</v>
      </c>
      <c r="J140" s="316"/>
      <c r="K140" s="359"/>
    </row>
    <row r="141" ht="15" customHeight="1">
      <c r="B141" s="360"/>
      <c r="C141" s="361"/>
      <c r="D141" s="361"/>
      <c r="E141" s="361"/>
      <c r="F141" s="361"/>
      <c r="G141" s="361"/>
      <c r="H141" s="361"/>
      <c r="I141" s="361"/>
      <c r="J141" s="361"/>
      <c r="K141" s="362"/>
    </row>
    <row r="142" ht="18.75" customHeight="1">
      <c r="B142" s="312"/>
      <c r="C142" s="312"/>
      <c r="D142" s="312"/>
      <c r="E142" s="312"/>
      <c r="F142" s="349"/>
      <c r="G142" s="312"/>
      <c r="H142" s="312"/>
      <c r="I142" s="312"/>
      <c r="J142" s="312"/>
      <c r="K142" s="312"/>
    </row>
    <row r="143" ht="18.75" customHeight="1"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</row>
    <row r="144" ht="7.5" customHeight="1">
      <c r="B144" s="324"/>
      <c r="C144" s="325"/>
      <c r="D144" s="325"/>
      <c r="E144" s="325"/>
      <c r="F144" s="325"/>
      <c r="G144" s="325"/>
      <c r="H144" s="325"/>
      <c r="I144" s="325"/>
      <c r="J144" s="325"/>
      <c r="K144" s="326"/>
    </row>
    <row r="145" ht="45" customHeight="1">
      <c r="B145" s="327"/>
      <c r="C145" s="328" t="s">
        <v>1374</v>
      </c>
      <c r="D145" s="328"/>
      <c r="E145" s="328"/>
      <c r="F145" s="328"/>
      <c r="G145" s="328"/>
      <c r="H145" s="328"/>
      <c r="I145" s="328"/>
      <c r="J145" s="328"/>
      <c r="K145" s="329"/>
    </row>
    <row r="146" ht="17.25" customHeight="1">
      <c r="B146" s="327"/>
      <c r="C146" s="330" t="s">
        <v>1310</v>
      </c>
      <c r="D146" s="330"/>
      <c r="E146" s="330"/>
      <c r="F146" s="330" t="s">
        <v>1311</v>
      </c>
      <c r="G146" s="331"/>
      <c r="H146" s="330" t="s">
        <v>126</v>
      </c>
      <c r="I146" s="330" t="s">
        <v>54</v>
      </c>
      <c r="J146" s="330" t="s">
        <v>1312</v>
      </c>
      <c r="K146" s="329"/>
    </row>
    <row r="147" ht="17.25" customHeight="1">
      <c r="B147" s="327"/>
      <c r="C147" s="332" t="s">
        <v>1313</v>
      </c>
      <c r="D147" s="332"/>
      <c r="E147" s="332"/>
      <c r="F147" s="333" t="s">
        <v>1314</v>
      </c>
      <c r="G147" s="334"/>
      <c r="H147" s="332"/>
      <c r="I147" s="332"/>
      <c r="J147" s="332" t="s">
        <v>1315</v>
      </c>
      <c r="K147" s="329"/>
    </row>
    <row r="148" ht="5.25" customHeight="1">
      <c r="B148" s="338"/>
      <c r="C148" s="335"/>
      <c r="D148" s="335"/>
      <c r="E148" s="335"/>
      <c r="F148" s="335"/>
      <c r="G148" s="336"/>
      <c r="H148" s="335"/>
      <c r="I148" s="335"/>
      <c r="J148" s="335"/>
      <c r="K148" s="359"/>
    </row>
    <row r="149" ht="15" customHeight="1">
      <c r="B149" s="338"/>
      <c r="C149" s="363" t="s">
        <v>1319</v>
      </c>
      <c r="D149" s="316"/>
      <c r="E149" s="316"/>
      <c r="F149" s="364" t="s">
        <v>1316</v>
      </c>
      <c r="G149" s="316"/>
      <c r="H149" s="363" t="s">
        <v>1355</v>
      </c>
      <c r="I149" s="363" t="s">
        <v>1318</v>
      </c>
      <c r="J149" s="363">
        <v>120</v>
      </c>
      <c r="K149" s="359"/>
    </row>
    <row r="150" ht="15" customHeight="1">
      <c r="B150" s="338"/>
      <c r="C150" s="363" t="s">
        <v>1364</v>
      </c>
      <c r="D150" s="316"/>
      <c r="E150" s="316"/>
      <c r="F150" s="364" t="s">
        <v>1316</v>
      </c>
      <c r="G150" s="316"/>
      <c r="H150" s="363" t="s">
        <v>1375</v>
      </c>
      <c r="I150" s="363" t="s">
        <v>1318</v>
      </c>
      <c r="J150" s="363" t="s">
        <v>1366</v>
      </c>
      <c r="K150" s="359"/>
    </row>
    <row r="151" ht="15" customHeight="1">
      <c r="B151" s="338"/>
      <c r="C151" s="363" t="s">
        <v>81</v>
      </c>
      <c r="D151" s="316"/>
      <c r="E151" s="316"/>
      <c r="F151" s="364" t="s">
        <v>1316</v>
      </c>
      <c r="G151" s="316"/>
      <c r="H151" s="363" t="s">
        <v>1376</v>
      </c>
      <c r="I151" s="363" t="s">
        <v>1318</v>
      </c>
      <c r="J151" s="363" t="s">
        <v>1366</v>
      </c>
      <c r="K151" s="359"/>
    </row>
    <row r="152" ht="15" customHeight="1">
      <c r="B152" s="338"/>
      <c r="C152" s="363" t="s">
        <v>1321</v>
      </c>
      <c r="D152" s="316"/>
      <c r="E152" s="316"/>
      <c r="F152" s="364" t="s">
        <v>1322</v>
      </c>
      <c r="G152" s="316"/>
      <c r="H152" s="363" t="s">
        <v>1355</v>
      </c>
      <c r="I152" s="363" t="s">
        <v>1318</v>
      </c>
      <c r="J152" s="363">
        <v>50</v>
      </c>
      <c r="K152" s="359"/>
    </row>
    <row r="153" ht="15" customHeight="1">
      <c r="B153" s="338"/>
      <c r="C153" s="363" t="s">
        <v>1324</v>
      </c>
      <c r="D153" s="316"/>
      <c r="E153" s="316"/>
      <c r="F153" s="364" t="s">
        <v>1316</v>
      </c>
      <c r="G153" s="316"/>
      <c r="H153" s="363" t="s">
        <v>1355</v>
      </c>
      <c r="I153" s="363" t="s">
        <v>1326</v>
      </c>
      <c r="J153" s="363"/>
      <c r="K153" s="359"/>
    </row>
    <row r="154" ht="15" customHeight="1">
      <c r="B154" s="338"/>
      <c r="C154" s="363" t="s">
        <v>1335</v>
      </c>
      <c r="D154" s="316"/>
      <c r="E154" s="316"/>
      <c r="F154" s="364" t="s">
        <v>1322</v>
      </c>
      <c r="G154" s="316"/>
      <c r="H154" s="363" t="s">
        <v>1355</v>
      </c>
      <c r="I154" s="363" t="s">
        <v>1318</v>
      </c>
      <c r="J154" s="363">
        <v>50</v>
      </c>
      <c r="K154" s="359"/>
    </row>
    <row r="155" ht="15" customHeight="1">
      <c r="B155" s="338"/>
      <c r="C155" s="363" t="s">
        <v>1343</v>
      </c>
      <c r="D155" s="316"/>
      <c r="E155" s="316"/>
      <c r="F155" s="364" t="s">
        <v>1322</v>
      </c>
      <c r="G155" s="316"/>
      <c r="H155" s="363" t="s">
        <v>1355</v>
      </c>
      <c r="I155" s="363" t="s">
        <v>1318</v>
      </c>
      <c r="J155" s="363">
        <v>50</v>
      </c>
      <c r="K155" s="359"/>
    </row>
    <row r="156" ht="15" customHeight="1">
      <c r="B156" s="338"/>
      <c r="C156" s="363" t="s">
        <v>1341</v>
      </c>
      <c r="D156" s="316"/>
      <c r="E156" s="316"/>
      <c r="F156" s="364" t="s">
        <v>1322</v>
      </c>
      <c r="G156" s="316"/>
      <c r="H156" s="363" t="s">
        <v>1355</v>
      </c>
      <c r="I156" s="363" t="s">
        <v>1318</v>
      </c>
      <c r="J156" s="363">
        <v>50</v>
      </c>
      <c r="K156" s="359"/>
    </row>
    <row r="157" ht="15" customHeight="1">
      <c r="B157" s="338"/>
      <c r="C157" s="363" t="s">
        <v>110</v>
      </c>
      <c r="D157" s="316"/>
      <c r="E157" s="316"/>
      <c r="F157" s="364" t="s">
        <v>1316</v>
      </c>
      <c r="G157" s="316"/>
      <c r="H157" s="363" t="s">
        <v>1377</v>
      </c>
      <c r="I157" s="363" t="s">
        <v>1318</v>
      </c>
      <c r="J157" s="363" t="s">
        <v>1378</v>
      </c>
      <c r="K157" s="359"/>
    </row>
    <row r="158" ht="15" customHeight="1">
      <c r="B158" s="338"/>
      <c r="C158" s="363" t="s">
        <v>1379</v>
      </c>
      <c r="D158" s="316"/>
      <c r="E158" s="316"/>
      <c r="F158" s="364" t="s">
        <v>1316</v>
      </c>
      <c r="G158" s="316"/>
      <c r="H158" s="363" t="s">
        <v>1380</v>
      </c>
      <c r="I158" s="363" t="s">
        <v>1350</v>
      </c>
      <c r="J158" s="363"/>
      <c r="K158" s="359"/>
    </row>
    <row r="159" ht="15" customHeight="1">
      <c r="B159" s="365"/>
      <c r="C159" s="347"/>
      <c r="D159" s="347"/>
      <c r="E159" s="347"/>
      <c r="F159" s="347"/>
      <c r="G159" s="347"/>
      <c r="H159" s="347"/>
      <c r="I159" s="347"/>
      <c r="J159" s="347"/>
      <c r="K159" s="366"/>
    </row>
    <row r="160" ht="18.75" customHeight="1">
      <c r="B160" s="312"/>
      <c r="C160" s="316"/>
      <c r="D160" s="316"/>
      <c r="E160" s="316"/>
      <c r="F160" s="337"/>
      <c r="G160" s="316"/>
      <c r="H160" s="316"/>
      <c r="I160" s="316"/>
      <c r="J160" s="316"/>
      <c r="K160" s="312"/>
    </row>
    <row r="161" ht="18.75" customHeight="1">
      <c r="B161" s="323"/>
      <c r="C161" s="323"/>
      <c r="D161" s="323"/>
      <c r="E161" s="323"/>
      <c r="F161" s="323"/>
      <c r="G161" s="323"/>
      <c r="H161" s="323"/>
      <c r="I161" s="323"/>
      <c r="J161" s="323"/>
      <c r="K161" s="323"/>
    </row>
    <row r="162" ht="7.5" customHeight="1">
      <c r="B162" s="302"/>
      <c r="C162" s="303"/>
      <c r="D162" s="303"/>
      <c r="E162" s="303"/>
      <c r="F162" s="303"/>
      <c r="G162" s="303"/>
      <c r="H162" s="303"/>
      <c r="I162" s="303"/>
      <c r="J162" s="303"/>
      <c r="K162" s="304"/>
    </row>
    <row r="163" ht="45" customHeight="1">
      <c r="B163" s="305"/>
      <c r="C163" s="306" t="s">
        <v>1381</v>
      </c>
      <c r="D163" s="306"/>
      <c r="E163" s="306"/>
      <c r="F163" s="306"/>
      <c r="G163" s="306"/>
      <c r="H163" s="306"/>
      <c r="I163" s="306"/>
      <c r="J163" s="306"/>
      <c r="K163" s="307"/>
    </row>
    <row r="164" ht="17.25" customHeight="1">
      <c r="B164" s="305"/>
      <c r="C164" s="330" t="s">
        <v>1310</v>
      </c>
      <c r="D164" s="330"/>
      <c r="E164" s="330"/>
      <c r="F164" s="330" t="s">
        <v>1311</v>
      </c>
      <c r="G164" s="367"/>
      <c r="H164" s="368" t="s">
        <v>126</v>
      </c>
      <c r="I164" s="368" t="s">
        <v>54</v>
      </c>
      <c r="J164" s="330" t="s">
        <v>1312</v>
      </c>
      <c r="K164" s="307"/>
    </row>
    <row r="165" ht="17.25" customHeight="1">
      <c r="B165" s="308"/>
      <c r="C165" s="332" t="s">
        <v>1313</v>
      </c>
      <c r="D165" s="332"/>
      <c r="E165" s="332"/>
      <c r="F165" s="333" t="s">
        <v>1314</v>
      </c>
      <c r="G165" s="369"/>
      <c r="H165" s="370"/>
      <c r="I165" s="370"/>
      <c r="J165" s="332" t="s">
        <v>1315</v>
      </c>
      <c r="K165" s="310"/>
    </row>
    <row r="166" ht="5.25" customHeight="1">
      <c r="B166" s="338"/>
      <c r="C166" s="335"/>
      <c r="D166" s="335"/>
      <c r="E166" s="335"/>
      <c r="F166" s="335"/>
      <c r="G166" s="336"/>
      <c r="H166" s="335"/>
      <c r="I166" s="335"/>
      <c r="J166" s="335"/>
      <c r="K166" s="359"/>
    </row>
    <row r="167" ht="15" customHeight="1">
      <c r="B167" s="338"/>
      <c r="C167" s="316" t="s">
        <v>1319</v>
      </c>
      <c r="D167" s="316"/>
      <c r="E167" s="316"/>
      <c r="F167" s="337" t="s">
        <v>1316</v>
      </c>
      <c r="G167" s="316"/>
      <c r="H167" s="316" t="s">
        <v>1355</v>
      </c>
      <c r="I167" s="316" t="s">
        <v>1318</v>
      </c>
      <c r="J167" s="316">
        <v>120</v>
      </c>
      <c r="K167" s="359"/>
    </row>
    <row r="168" ht="15" customHeight="1">
      <c r="B168" s="338"/>
      <c r="C168" s="316" t="s">
        <v>1364</v>
      </c>
      <c r="D168" s="316"/>
      <c r="E168" s="316"/>
      <c r="F168" s="337" t="s">
        <v>1316</v>
      </c>
      <c r="G168" s="316"/>
      <c r="H168" s="316" t="s">
        <v>1365</v>
      </c>
      <c r="I168" s="316" t="s">
        <v>1318</v>
      </c>
      <c r="J168" s="316" t="s">
        <v>1366</v>
      </c>
      <c r="K168" s="359"/>
    </row>
    <row r="169" ht="15" customHeight="1">
      <c r="B169" s="338"/>
      <c r="C169" s="316" t="s">
        <v>81</v>
      </c>
      <c r="D169" s="316"/>
      <c r="E169" s="316"/>
      <c r="F169" s="337" t="s">
        <v>1316</v>
      </c>
      <c r="G169" s="316"/>
      <c r="H169" s="316" t="s">
        <v>1382</v>
      </c>
      <c r="I169" s="316" t="s">
        <v>1318</v>
      </c>
      <c r="J169" s="316" t="s">
        <v>1366</v>
      </c>
      <c r="K169" s="359"/>
    </row>
    <row r="170" ht="15" customHeight="1">
      <c r="B170" s="338"/>
      <c r="C170" s="316" t="s">
        <v>1321</v>
      </c>
      <c r="D170" s="316"/>
      <c r="E170" s="316"/>
      <c r="F170" s="337" t="s">
        <v>1322</v>
      </c>
      <c r="G170" s="316"/>
      <c r="H170" s="316" t="s">
        <v>1382</v>
      </c>
      <c r="I170" s="316" t="s">
        <v>1318</v>
      </c>
      <c r="J170" s="316">
        <v>50</v>
      </c>
      <c r="K170" s="359"/>
    </row>
    <row r="171" ht="15" customHeight="1">
      <c r="B171" s="338"/>
      <c r="C171" s="316" t="s">
        <v>1324</v>
      </c>
      <c r="D171" s="316"/>
      <c r="E171" s="316"/>
      <c r="F171" s="337" t="s">
        <v>1316</v>
      </c>
      <c r="G171" s="316"/>
      <c r="H171" s="316" t="s">
        <v>1382</v>
      </c>
      <c r="I171" s="316" t="s">
        <v>1326</v>
      </c>
      <c r="J171" s="316"/>
      <c r="K171" s="359"/>
    </row>
    <row r="172" ht="15" customHeight="1">
      <c r="B172" s="338"/>
      <c r="C172" s="316" t="s">
        <v>1335</v>
      </c>
      <c r="D172" s="316"/>
      <c r="E172" s="316"/>
      <c r="F172" s="337" t="s">
        <v>1322</v>
      </c>
      <c r="G172" s="316"/>
      <c r="H172" s="316" t="s">
        <v>1382</v>
      </c>
      <c r="I172" s="316" t="s">
        <v>1318</v>
      </c>
      <c r="J172" s="316">
        <v>50</v>
      </c>
      <c r="K172" s="359"/>
    </row>
    <row r="173" ht="15" customHeight="1">
      <c r="B173" s="338"/>
      <c r="C173" s="316" t="s">
        <v>1343</v>
      </c>
      <c r="D173" s="316"/>
      <c r="E173" s="316"/>
      <c r="F173" s="337" t="s">
        <v>1322</v>
      </c>
      <c r="G173" s="316"/>
      <c r="H173" s="316" t="s">
        <v>1382</v>
      </c>
      <c r="I173" s="316" t="s">
        <v>1318</v>
      </c>
      <c r="J173" s="316">
        <v>50</v>
      </c>
      <c r="K173" s="359"/>
    </row>
    <row r="174" ht="15" customHeight="1">
      <c r="B174" s="338"/>
      <c r="C174" s="316" t="s">
        <v>1341</v>
      </c>
      <c r="D174" s="316"/>
      <c r="E174" s="316"/>
      <c r="F174" s="337" t="s">
        <v>1322</v>
      </c>
      <c r="G174" s="316"/>
      <c r="H174" s="316" t="s">
        <v>1382</v>
      </c>
      <c r="I174" s="316" t="s">
        <v>1318</v>
      </c>
      <c r="J174" s="316">
        <v>50</v>
      </c>
      <c r="K174" s="359"/>
    </row>
    <row r="175" ht="15" customHeight="1">
      <c r="B175" s="338"/>
      <c r="C175" s="316" t="s">
        <v>125</v>
      </c>
      <c r="D175" s="316"/>
      <c r="E175" s="316"/>
      <c r="F175" s="337" t="s">
        <v>1316</v>
      </c>
      <c r="G175" s="316"/>
      <c r="H175" s="316" t="s">
        <v>1383</v>
      </c>
      <c r="I175" s="316" t="s">
        <v>1384</v>
      </c>
      <c r="J175" s="316"/>
      <c r="K175" s="359"/>
    </row>
    <row r="176" ht="15" customHeight="1">
      <c r="B176" s="338"/>
      <c r="C176" s="316" t="s">
        <v>54</v>
      </c>
      <c r="D176" s="316"/>
      <c r="E176" s="316"/>
      <c r="F176" s="337" t="s">
        <v>1316</v>
      </c>
      <c r="G176" s="316"/>
      <c r="H176" s="316" t="s">
        <v>1385</v>
      </c>
      <c r="I176" s="316" t="s">
        <v>1386</v>
      </c>
      <c r="J176" s="316">
        <v>1</v>
      </c>
      <c r="K176" s="359"/>
    </row>
    <row r="177" ht="15" customHeight="1">
      <c r="B177" s="338"/>
      <c r="C177" s="316" t="s">
        <v>50</v>
      </c>
      <c r="D177" s="316"/>
      <c r="E177" s="316"/>
      <c r="F177" s="337" t="s">
        <v>1316</v>
      </c>
      <c r="G177" s="316"/>
      <c r="H177" s="316" t="s">
        <v>1387</v>
      </c>
      <c r="I177" s="316" t="s">
        <v>1318</v>
      </c>
      <c r="J177" s="316">
        <v>20</v>
      </c>
      <c r="K177" s="359"/>
    </row>
    <row r="178" ht="15" customHeight="1">
      <c r="B178" s="338"/>
      <c r="C178" s="316" t="s">
        <v>126</v>
      </c>
      <c r="D178" s="316"/>
      <c r="E178" s="316"/>
      <c r="F178" s="337" t="s">
        <v>1316</v>
      </c>
      <c r="G178" s="316"/>
      <c r="H178" s="316" t="s">
        <v>1388</v>
      </c>
      <c r="I178" s="316" t="s">
        <v>1318</v>
      </c>
      <c r="J178" s="316">
        <v>255</v>
      </c>
      <c r="K178" s="359"/>
    </row>
    <row r="179" ht="15" customHeight="1">
      <c r="B179" s="338"/>
      <c r="C179" s="316" t="s">
        <v>127</v>
      </c>
      <c r="D179" s="316"/>
      <c r="E179" s="316"/>
      <c r="F179" s="337" t="s">
        <v>1316</v>
      </c>
      <c r="G179" s="316"/>
      <c r="H179" s="316" t="s">
        <v>1281</v>
      </c>
      <c r="I179" s="316" t="s">
        <v>1318</v>
      </c>
      <c r="J179" s="316">
        <v>10</v>
      </c>
      <c r="K179" s="359"/>
    </row>
    <row r="180" ht="15" customHeight="1">
      <c r="B180" s="338"/>
      <c r="C180" s="316" t="s">
        <v>128</v>
      </c>
      <c r="D180" s="316"/>
      <c r="E180" s="316"/>
      <c r="F180" s="337" t="s">
        <v>1316</v>
      </c>
      <c r="G180" s="316"/>
      <c r="H180" s="316" t="s">
        <v>1389</v>
      </c>
      <c r="I180" s="316" t="s">
        <v>1350</v>
      </c>
      <c r="J180" s="316"/>
      <c r="K180" s="359"/>
    </row>
    <row r="181" ht="15" customHeight="1">
      <c r="B181" s="338"/>
      <c r="C181" s="316" t="s">
        <v>1390</v>
      </c>
      <c r="D181" s="316"/>
      <c r="E181" s="316"/>
      <c r="F181" s="337" t="s">
        <v>1316</v>
      </c>
      <c r="G181" s="316"/>
      <c r="H181" s="316" t="s">
        <v>1391</v>
      </c>
      <c r="I181" s="316" t="s">
        <v>1350</v>
      </c>
      <c r="J181" s="316"/>
      <c r="K181" s="359"/>
    </row>
    <row r="182" ht="15" customHeight="1">
      <c r="B182" s="338"/>
      <c r="C182" s="316" t="s">
        <v>1379</v>
      </c>
      <c r="D182" s="316"/>
      <c r="E182" s="316"/>
      <c r="F182" s="337" t="s">
        <v>1316</v>
      </c>
      <c r="G182" s="316"/>
      <c r="H182" s="316" t="s">
        <v>1392</v>
      </c>
      <c r="I182" s="316" t="s">
        <v>1350</v>
      </c>
      <c r="J182" s="316"/>
      <c r="K182" s="359"/>
    </row>
    <row r="183" ht="15" customHeight="1">
      <c r="B183" s="338"/>
      <c r="C183" s="316" t="s">
        <v>130</v>
      </c>
      <c r="D183" s="316"/>
      <c r="E183" s="316"/>
      <c r="F183" s="337" t="s">
        <v>1322</v>
      </c>
      <c r="G183" s="316"/>
      <c r="H183" s="316" t="s">
        <v>1393</v>
      </c>
      <c r="I183" s="316" t="s">
        <v>1318</v>
      </c>
      <c r="J183" s="316">
        <v>50</v>
      </c>
      <c r="K183" s="359"/>
    </row>
    <row r="184" ht="15" customHeight="1">
      <c r="B184" s="338"/>
      <c r="C184" s="316" t="s">
        <v>1394</v>
      </c>
      <c r="D184" s="316"/>
      <c r="E184" s="316"/>
      <c r="F184" s="337" t="s">
        <v>1322</v>
      </c>
      <c r="G184" s="316"/>
      <c r="H184" s="316" t="s">
        <v>1395</v>
      </c>
      <c r="I184" s="316" t="s">
        <v>1396</v>
      </c>
      <c r="J184" s="316"/>
      <c r="K184" s="359"/>
    </row>
    <row r="185" ht="15" customHeight="1">
      <c r="B185" s="338"/>
      <c r="C185" s="316" t="s">
        <v>1397</v>
      </c>
      <c r="D185" s="316"/>
      <c r="E185" s="316"/>
      <c r="F185" s="337" t="s">
        <v>1322</v>
      </c>
      <c r="G185" s="316"/>
      <c r="H185" s="316" t="s">
        <v>1398</v>
      </c>
      <c r="I185" s="316" t="s">
        <v>1396</v>
      </c>
      <c r="J185" s="316"/>
      <c r="K185" s="359"/>
    </row>
    <row r="186" ht="15" customHeight="1">
      <c r="B186" s="338"/>
      <c r="C186" s="316" t="s">
        <v>1399</v>
      </c>
      <c r="D186" s="316"/>
      <c r="E186" s="316"/>
      <c r="F186" s="337" t="s">
        <v>1322</v>
      </c>
      <c r="G186" s="316"/>
      <c r="H186" s="316" t="s">
        <v>1400</v>
      </c>
      <c r="I186" s="316" t="s">
        <v>1396</v>
      </c>
      <c r="J186" s="316"/>
      <c r="K186" s="359"/>
    </row>
    <row r="187" ht="15" customHeight="1">
      <c r="B187" s="338"/>
      <c r="C187" s="371" t="s">
        <v>1401</v>
      </c>
      <c r="D187" s="316"/>
      <c r="E187" s="316"/>
      <c r="F187" s="337" t="s">
        <v>1322</v>
      </c>
      <c r="G187" s="316"/>
      <c r="H187" s="316" t="s">
        <v>1402</v>
      </c>
      <c r="I187" s="316" t="s">
        <v>1403</v>
      </c>
      <c r="J187" s="372" t="s">
        <v>1404</v>
      </c>
      <c r="K187" s="359"/>
    </row>
    <row r="188" ht="15" customHeight="1">
      <c r="B188" s="338"/>
      <c r="C188" s="322" t="s">
        <v>39</v>
      </c>
      <c r="D188" s="316"/>
      <c r="E188" s="316"/>
      <c r="F188" s="337" t="s">
        <v>1316</v>
      </c>
      <c r="G188" s="316"/>
      <c r="H188" s="312" t="s">
        <v>1405</v>
      </c>
      <c r="I188" s="316" t="s">
        <v>1406</v>
      </c>
      <c r="J188" s="316"/>
      <c r="K188" s="359"/>
    </row>
    <row r="189" ht="15" customHeight="1">
      <c r="B189" s="338"/>
      <c r="C189" s="322" t="s">
        <v>1407</v>
      </c>
      <c r="D189" s="316"/>
      <c r="E189" s="316"/>
      <c r="F189" s="337" t="s">
        <v>1316</v>
      </c>
      <c r="G189" s="316"/>
      <c r="H189" s="316" t="s">
        <v>1408</v>
      </c>
      <c r="I189" s="316" t="s">
        <v>1350</v>
      </c>
      <c r="J189" s="316"/>
      <c r="K189" s="359"/>
    </row>
    <row r="190" ht="15" customHeight="1">
      <c r="B190" s="338"/>
      <c r="C190" s="322" t="s">
        <v>1409</v>
      </c>
      <c r="D190" s="316"/>
      <c r="E190" s="316"/>
      <c r="F190" s="337" t="s">
        <v>1316</v>
      </c>
      <c r="G190" s="316"/>
      <c r="H190" s="316" t="s">
        <v>1410</v>
      </c>
      <c r="I190" s="316" t="s">
        <v>1350</v>
      </c>
      <c r="J190" s="316"/>
      <c r="K190" s="359"/>
    </row>
    <row r="191" ht="15" customHeight="1">
      <c r="B191" s="338"/>
      <c r="C191" s="322" t="s">
        <v>1411</v>
      </c>
      <c r="D191" s="316"/>
      <c r="E191" s="316"/>
      <c r="F191" s="337" t="s">
        <v>1322</v>
      </c>
      <c r="G191" s="316"/>
      <c r="H191" s="316" t="s">
        <v>1412</v>
      </c>
      <c r="I191" s="316" t="s">
        <v>1350</v>
      </c>
      <c r="J191" s="316"/>
      <c r="K191" s="359"/>
    </row>
    <row r="192" ht="15" customHeight="1">
      <c r="B192" s="365"/>
      <c r="C192" s="373"/>
      <c r="D192" s="347"/>
      <c r="E192" s="347"/>
      <c r="F192" s="347"/>
      <c r="G192" s="347"/>
      <c r="H192" s="347"/>
      <c r="I192" s="347"/>
      <c r="J192" s="347"/>
      <c r="K192" s="366"/>
    </row>
    <row r="193" ht="18.75" customHeight="1">
      <c r="B193" s="312"/>
      <c r="C193" s="316"/>
      <c r="D193" s="316"/>
      <c r="E193" s="316"/>
      <c r="F193" s="337"/>
      <c r="G193" s="316"/>
      <c r="H193" s="316"/>
      <c r="I193" s="316"/>
      <c r="J193" s="316"/>
      <c r="K193" s="312"/>
    </row>
    <row r="194" ht="18.75" customHeight="1">
      <c r="B194" s="312"/>
      <c r="C194" s="316"/>
      <c r="D194" s="316"/>
      <c r="E194" s="316"/>
      <c r="F194" s="337"/>
      <c r="G194" s="316"/>
      <c r="H194" s="316"/>
      <c r="I194" s="316"/>
      <c r="J194" s="316"/>
      <c r="K194" s="312"/>
    </row>
    <row r="195" ht="18.75" customHeight="1">
      <c r="B195" s="323"/>
      <c r="C195" s="323"/>
      <c r="D195" s="323"/>
      <c r="E195" s="323"/>
      <c r="F195" s="323"/>
      <c r="G195" s="323"/>
      <c r="H195" s="323"/>
      <c r="I195" s="323"/>
      <c r="J195" s="323"/>
      <c r="K195" s="323"/>
    </row>
    <row r="196" ht="13.5">
      <c r="B196" s="302"/>
      <c r="C196" s="303"/>
      <c r="D196" s="303"/>
      <c r="E196" s="303"/>
      <c r="F196" s="303"/>
      <c r="G196" s="303"/>
      <c r="H196" s="303"/>
      <c r="I196" s="303"/>
      <c r="J196" s="303"/>
      <c r="K196" s="304"/>
    </row>
    <row r="197" ht="21">
      <c r="B197" s="305"/>
      <c r="C197" s="306" t="s">
        <v>1413</v>
      </c>
      <c r="D197" s="306"/>
      <c r="E197" s="306"/>
      <c r="F197" s="306"/>
      <c r="G197" s="306"/>
      <c r="H197" s="306"/>
      <c r="I197" s="306"/>
      <c r="J197" s="306"/>
      <c r="K197" s="307"/>
    </row>
    <row r="198" ht="25.5" customHeight="1">
      <c r="B198" s="305"/>
      <c r="C198" s="374" t="s">
        <v>1414</v>
      </c>
      <c r="D198" s="374"/>
      <c r="E198" s="374"/>
      <c r="F198" s="374" t="s">
        <v>1415</v>
      </c>
      <c r="G198" s="375"/>
      <c r="H198" s="374" t="s">
        <v>1416</v>
      </c>
      <c r="I198" s="374"/>
      <c r="J198" s="374"/>
      <c r="K198" s="307"/>
    </row>
    <row r="199" ht="5.25" customHeight="1">
      <c r="B199" s="338"/>
      <c r="C199" s="335"/>
      <c r="D199" s="335"/>
      <c r="E199" s="335"/>
      <c r="F199" s="335"/>
      <c r="G199" s="316"/>
      <c r="H199" s="335"/>
      <c r="I199" s="335"/>
      <c r="J199" s="335"/>
      <c r="K199" s="359"/>
    </row>
    <row r="200" ht="15" customHeight="1">
      <c r="B200" s="338"/>
      <c r="C200" s="316" t="s">
        <v>1406</v>
      </c>
      <c r="D200" s="316"/>
      <c r="E200" s="316"/>
      <c r="F200" s="337" t="s">
        <v>40</v>
      </c>
      <c r="G200" s="316"/>
      <c r="H200" s="316" t="s">
        <v>1417</v>
      </c>
      <c r="I200" s="316"/>
      <c r="J200" s="316"/>
      <c r="K200" s="359"/>
    </row>
    <row r="201" ht="15" customHeight="1">
      <c r="B201" s="338"/>
      <c r="C201" s="344"/>
      <c r="D201" s="316"/>
      <c r="E201" s="316"/>
      <c r="F201" s="337" t="s">
        <v>41</v>
      </c>
      <c r="G201" s="316"/>
      <c r="H201" s="316" t="s">
        <v>1418</v>
      </c>
      <c r="I201" s="316"/>
      <c r="J201" s="316"/>
      <c r="K201" s="359"/>
    </row>
    <row r="202" ht="15" customHeight="1">
      <c r="B202" s="338"/>
      <c r="C202" s="344"/>
      <c r="D202" s="316"/>
      <c r="E202" s="316"/>
      <c r="F202" s="337" t="s">
        <v>44</v>
      </c>
      <c r="G202" s="316"/>
      <c r="H202" s="316" t="s">
        <v>1419</v>
      </c>
      <c r="I202" s="316"/>
      <c r="J202" s="316"/>
      <c r="K202" s="359"/>
    </row>
    <row r="203" ht="15" customHeight="1">
      <c r="B203" s="338"/>
      <c r="C203" s="316"/>
      <c r="D203" s="316"/>
      <c r="E203" s="316"/>
      <c r="F203" s="337" t="s">
        <v>42</v>
      </c>
      <c r="G203" s="316"/>
      <c r="H203" s="316" t="s">
        <v>1420</v>
      </c>
      <c r="I203" s="316"/>
      <c r="J203" s="316"/>
      <c r="K203" s="359"/>
    </row>
    <row r="204" ht="15" customHeight="1">
      <c r="B204" s="338"/>
      <c r="C204" s="316"/>
      <c r="D204" s="316"/>
      <c r="E204" s="316"/>
      <c r="F204" s="337" t="s">
        <v>43</v>
      </c>
      <c r="G204" s="316"/>
      <c r="H204" s="316" t="s">
        <v>1421</v>
      </c>
      <c r="I204" s="316"/>
      <c r="J204" s="316"/>
      <c r="K204" s="359"/>
    </row>
    <row r="205" ht="15" customHeight="1">
      <c r="B205" s="338"/>
      <c r="C205" s="316"/>
      <c r="D205" s="316"/>
      <c r="E205" s="316"/>
      <c r="F205" s="337"/>
      <c r="G205" s="316"/>
      <c r="H205" s="316"/>
      <c r="I205" s="316"/>
      <c r="J205" s="316"/>
      <c r="K205" s="359"/>
    </row>
    <row r="206" ht="15" customHeight="1">
      <c r="B206" s="338"/>
      <c r="C206" s="316" t="s">
        <v>1362</v>
      </c>
      <c r="D206" s="316"/>
      <c r="E206" s="316"/>
      <c r="F206" s="337" t="s">
        <v>75</v>
      </c>
      <c r="G206" s="316"/>
      <c r="H206" s="316" t="s">
        <v>1422</v>
      </c>
      <c r="I206" s="316"/>
      <c r="J206" s="316"/>
      <c r="K206" s="359"/>
    </row>
    <row r="207" ht="15" customHeight="1">
      <c r="B207" s="338"/>
      <c r="C207" s="344"/>
      <c r="D207" s="316"/>
      <c r="E207" s="316"/>
      <c r="F207" s="337" t="s">
        <v>1260</v>
      </c>
      <c r="G207" s="316"/>
      <c r="H207" s="316" t="s">
        <v>1261</v>
      </c>
      <c r="I207" s="316"/>
      <c r="J207" s="316"/>
      <c r="K207" s="359"/>
    </row>
    <row r="208" ht="15" customHeight="1">
      <c r="B208" s="338"/>
      <c r="C208" s="316"/>
      <c r="D208" s="316"/>
      <c r="E208" s="316"/>
      <c r="F208" s="337" t="s">
        <v>1258</v>
      </c>
      <c r="G208" s="316"/>
      <c r="H208" s="316" t="s">
        <v>1423</v>
      </c>
      <c r="I208" s="316"/>
      <c r="J208" s="316"/>
      <c r="K208" s="359"/>
    </row>
    <row r="209" ht="15" customHeight="1">
      <c r="B209" s="376"/>
      <c r="C209" s="344"/>
      <c r="D209" s="344"/>
      <c r="E209" s="344"/>
      <c r="F209" s="337" t="s">
        <v>1262</v>
      </c>
      <c r="G209" s="322"/>
      <c r="H209" s="363" t="s">
        <v>1263</v>
      </c>
      <c r="I209" s="363"/>
      <c r="J209" s="363"/>
      <c r="K209" s="377"/>
    </row>
    <row r="210" ht="15" customHeight="1">
      <c r="B210" s="376"/>
      <c r="C210" s="344"/>
      <c r="D210" s="344"/>
      <c r="E210" s="344"/>
      <c r="F210" s="337" t="s">
        <v>1264</v>
      </c>
      <c r="G210" s="322"/>
      <c r="H210" s="363" t="s">
        <v>1240</v>
      </c>
      <c r="I210" s="363"/>
      <c r="J210" s="363"/>
      <c r="K210" s="377"/>
    </row>
    <row r="211" ht="15" customHeight="1">
      <c r="B211" s="376"/>
      <c r="C211" s="344"/>
      <c r="D211" s="344"/>
      <c r="E211" s="344"/>
      <c r="F211" s="378"/>
      <c r="G211" s="322"/>
      <c r="H211" s="379"/>
      <c r="I211" s="379"/>
      <c r="J211" s="379"/>
      <c r="K211" s="377"/>
    </row>
    <row r="212" ht="15" customHeight="1">
      <c r="B212" s="376"/>
      <c r="C212" s="316" t="s">
        <v>1386</v>
      </c>
      <c r="D212" s="344"/>
      <c r="E212" s="344"/>
      <c r="F212" s="337">
        <v>1</v>
      </c>
      <c r="G212" s="322"/>
      <c r="H212" s="363" t="s">
        <v>1424</v>
      </c>
      <c r="I212" s="363"/>
      <c r="J212" s="363"/>
      <c r="K212" s="377"/>
    </row>
    <row r="213" ht="15" customHeight="1">
      <c r="B213" s="376"/>
      <c r="C213" s="344"/>
      <c r="D213" s="344"/>
      <c r="E213" s="344"/>
      <c r="F213" s="337">
        <v>2</v>
      </c>
      <c r="G213" s="322"/>
      <c r="H213" s="363" t="s">
        <v>1425</v>
      </c>
      <c r="I213" s="363"/>
      <c r="J213" s="363"/>
      <c r="K213" s="377"/>
    </row>
    <row r="214" ht="15" customHeight="1">
      <c r="B214" s="376"/>
      <c r="C214" s="344"/>
      <c r="D214" s="344"/>
      <c r="E214" s="344"/>
      <c r="F214" s="337">
        <v>3</v>
      </c>
      <c r="G214" s="322"/>
      <c r="H214" s="363" t="s">
        <v>1426</v>
      </c>
      <c r="I214" s="363"/>
      <c r="J214" s="363"/>
      <c r="K214" s="377"/>
    </row>
    <row r="215" ht="15" customHeight="1">
      <c r="B215" s="376"/>
      <c r="C215" s="344"/>
      <c r="D215" s="344"/>
      <c r="E215" s="344"/>
      <c r="F215" s="337">
        <v>4</v>
      </c>
      <c r="G215" s="322"/>
      <c r="H215" s="363" t="s">
        <v>1427</v>
      </c>
      <c r="I215" s="363"/>
      <c r="J215" s="363"/>
      <c r="K215" s="377"/>
    </row>
    <row r="216" ht="12.75" customHeight="1">
      <c r="B216" s="380"/>
      <c r="C216" s="381"/>
      <c r="D216" s="381"/>
      <c r="E216" s="381"/>
      <c r="F216" s="381"/>
      <c r="G216" s="381"/>
      <c r="H216" s="381"/>
      <c r="I216" s="381"/>
      <c r="J216" s="381"/>
      <c r="K216" s="382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VDO\VDO</dc:creator>
  <cp:lastModifiedBy>VDO\VDO</cp:lastModifiedBy>
  <dcterms:created xsi:type="dcterms:W3CDTF">2017-12-01T11:15:27Z</dcterms:created>
  <dcterms:modified xsi:type="dcterms:W3CDTF">2017-12-01T11:15:42Z</dcterms:modified>
</cp:coreProperties>
</file>